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4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Overall!$A$1:$AH$50</definedName>
  </definedNames>
  <calcPr calcId="145621"/>
</workbook>
</file>

<file path=xl/calcChain.xml><?xml version="1.0" encoding="utf-8"?>
<calcChain xmlns="http://schemas.openxmlformats.org/spreadsheetml/2006/main">
  <c r="AH22" i="1" l="1"/>
  <c r="AF22" i="1"/>
  <c r="AF27" i="1" l="1"/>
  <c r="AF28" i="1"/>
  <c r="U18" i="1" l="1"/>
  <c r="R35" i="1" l="1"/>
  <c r="R25" i="1"/>
  <c r="P35" i="1"/>
  <c r="P48" i="1" s="1"/>
  <c r="P25" i="1"/>
  <c r="P47" i="1" s="1"/>
  <c r="P45" i="1"/>
  <c r="P49" i="1" s="1"/>
  <c r="P50" i="1" l="1"/>
  <c r="J35" i="1"/>
  <c r="Q45" i="1" l="1"/>
  <c r="Q49" i="1" s="1"/>
  <c r="R45" i="1"/>
  <c r="R49" i="1" s="1"/>
  <c r="S45" i="1"/>
  <c r="S49" i="1" s="1"/>
  <c r="H45" i="1"/>
  <c r="H49" i="1" s="1"/>
  <c r="I45" i="1"/>
  <c r="I49" i="1" s="1"/>
  <c r="J45" i="1"/>
  <c r="J49" i="1" s="1"/>
  <c r="K45" i="1"/>
  <c r="K49" i="1" s="1"/>
  <c r="Q35" i="1"/>
  <c r="Q48" i="1" s="1"/>
  <c r="R48" i="1"/>
  <c r="S35" i="1"/>
  <c r="S48" i="1" s="1"/>
  <c r="H35" i="1"/>
  <c r="H48" i="1" s="1"/>
  <c r="I35" i="1"/>
  <c r="I48" i="1" s="1"/>
  <c r="J48" i="1"/>
  <c r="K35" i="1"/>
  <c r="K48" i="1" s="1"/>
  <c r="Q25" i="1"/>
  <c r="Q47" i="1" s="1"/>
  <c r="R47" i="1"/>
  <c r="S25" i="1"/>
  <c r="S47" i="1" s="1"/>
  <c r="H25" i="1"/>
  <c r="H47" i="1" s="1"/>
  <c r="I25" i="1"/>
  <c r="I47" i="1" s="1"/>
  <c r="J25" i="1"/>
  <c r="J47" i="1" s="1"/>
  <c r="K25" i="1"/>
  <c r="K47" i="1" s="1"/>
  <c r="J50" i="1" l="1"/>
  <c r="K50" i="1"/>
  <c r="I50" i="1"/>
  <c r="S50" i="1"/>
  <c r="R50" i="1"/>
  <c r="Q50" i="1"/>
  <c r="H50" i="1"/>
  <c r="AC35" i="1"/>
  <c r="W8" i="1" l="1"/>
  <c r="U42" i="1" l="1"/>
  <c r="W42" i="1"/>
  <c r="U29" i="1" l="1"/>
  <c r="U15" i="1"/>
  <c r="AF39" i="1" l="1"/>
  <c r="AF38" i="1"/>
  <c r="AF37" i="1"/>
  <c r="AF36" i="1"/>
  <c r="U4" i="1" l="1"/>
  <c r="W4" i="1"/>
  <c r="AG45" i="1" l="1"/>
  <c r="AG49" i="1" s="1"/>
  <c r="AF45" i="1"/>
  <c r="AF49" i="1" s="1"/>
  <c r="AE45" i="1"/>
  <c r="AC45" i="1"/>
  <c r="AC49" i="1" s="1"/>
  <c r="AA45" i="1"/>
  <c r="AA49" i="1" s="1"/>
  <c r="X45" i="1"/>
  <c r="X49" i="1" s="1"/>
  <c r="V45" i="1"/>
  <c r="V49" i="1" s="1"/>
  <c r="T45" i="1"/>
  <c r="O45" i="1"/>
  <c r="O49" i="1" s="1"/>
  <c r="N45" i="1"/>
  <c r="N49" i="1" s="1"/>
  <c r="M45" i="1"/>
  <c r="M49" i="1" s="1"/>
  <c r="L45" i="1"/>
  <c r="L49" i="1" s="1"/>
  <c r="AG35" i="1"/>
  <c r="AG48" i="1" s="1"/>
  <c r="AE35" i="1"/>
  <c r="AE48" i="1" s="1"/>
  <c r="AC48" i="1"/>
  <c r="AA35" i="1"/>
  <c r="AA48" i="1" s="1"/>
  <c r="X35" i="1"/>
  <c r="V35" i="1"/>
  <c r="V48" i="1" s="1"/>
  <c r="T35" i="1"/>
  <c r="T48" i="1" s="1"/>
  <c r="O35" i="1"/>
  <c r="O48" i="1" s="1"/>
  <c r="N35" i="1"/>
  <c r="N48" i="1" s="1"/>
  <c r="M35" i="1"/>
  <c r="M48" i="1" s="1"/>
  <c r="L35" i="1"/>
  <c r="L48" i="1" s="1"/>
  <c r="AG25" i="1"/>
  <c r="AG47" i="1" s="1"/>
  <c r="AE25" i="1"/>
  <c r="AE47" i="1" s="1"/>
  <c r="AC25" i="1"/>
  <c r="AC47" i="1" s="1"/>
  <c r="AA25" i="1"/>
  <c r="AA47" i="1" s="1"/>
  <c r="X25" i="1"/>
  <c r="V25" i="1"/>
  <c r="V47" i="1" s="1"/>
  <c r="T25" i="1"/>
  <c r="T47" i="1" s="1"/>
  <c r="O25" i="1"/>
  <c r="O47" i="1" s="1"/>
  <c r="N25" i="1"/>
  <c r="N47" i="1" s="1"/>
  <c r="M25" i="1"/>
  <c r="M47" i="1" s="1"/>
  <c r="L25" i="1"/>
  <c r="L47" i="1" s="1"/>
  <c r="G25" i="1"/>
  <c r="F25" i="1"/>
  <c r="E25" i="1"/>
  <c r="D25" i="1"/>
  <c r="AB45" i="1" l="1"/>
  <c r="AB49" i="1" s="1"/>
  <c r="AC50" i="1"/>
  <c r="AH45" i="1"/>
  <c r="AG50" i="1"/>
  <c r="AH48" i="1"/>
  <c r="AH35" i="1"/>
  <c r="AE49" i="1"/>
  <c r="AH49" i="1" s="1"/>
  <c r="AH47" i="1"/>
  <c r="AH25" i="1"/>
  <c r="AA50" i="1"/>
  <c r="W45" i="1"/>
  <c r="W49" i="1" s="1"/>
  <c r="T49" i="1"/>
  <c r="U45" i="1"/>
  <c r="U49" i="1" s="1"/>
  <c r="Y45" i="1"/>
  <c r="Y49" i="1" s="1"/>
  <c r="AD45" i="1"/>
  <c r="AD49" i="1" s="1"/>
  <c r="T50" i="1"/>
  <c r="O50" i="1"/>
  <c r="L50" i="1"/>
  <c r="M50" i="1"/>
  <c r="N50" i="1"/>
  <c r="U25" i="1"/>
  <c r="U47" i="1" s="1"/>
  <c r="V50" i="1"/>
  <c r="AB25" i="1"/>
  <c r="AB47" i="1" s="1"/>
  <c r="Y25" i="1"/>
  <c r="Y47" i="1" s="1"/>
  <c r="AD25" i="1"/>
  <c r="AD47" i="1" s="1"/>
  <c r="X47" i="1"/>
  <c r="AB35" i="1"/>
  <c r="AB48" i="1" s="1"/>
  <c r="AD35" i="1"/>
  <c r="AD48" i="1" s="1"/>
  <c r="Y35" i="1"/>
  <c r="Y48" i="1" s="1"/>
  <c r="U35" i="1"/>
  <c r="U48" i="1" s="1"/>
  <c r="X48" i="1"/>
  <c r="W35" i="1"/>
  <c r="W48" i="1" s="1"/>
  <c r="Z8" i="1"/>
  <c r="Z6" i="1"/>
  <c r="Z7" i="1"/>
  <c r="Z9" i="1"/>
  <c r="Z16" i="1"/>
  <c r="Z4" i="1"/>
  <c r="Z11" i="1"/>
  <c r="Z10" i="1"/>
  <c r="Z12" i="1"/>
  <c r="Z15" i="1"/>
  <c r="Z24" i="1"/>
  <c r="Z21" i="1"/>
  <c r="Z18" i="1"/>
  <c r="Z20" i="1"/>
  <c r="Z19" i="1"/>
  <c r="Z14" i="1"/>
  <c r="Z17" i="1"/>
  <c r="Z23" i="1"/>
  <c r="Z13" i="1"/>
  <c r="Z26" i="1"/>
  <c r="Z27" i="1"/>
  <c r="Z28" i="1"/>
  <c r="Z29" i="1"/>
  <c r="Z30" i="1"/>
  <c r="Z31" i="1"/>
  <c r="Z32" i="1"/>
  <c r="Z33" i="1"/>
  <c r="Z34" i="1"/>
  <c r="Z36" i="1"/>
  <c r="Z37" i="1"/>
  <c r="Z38" i="1"/>
  <c r="Z39" i="1"/>
  <c r="Z40" i="1"/>
  <c r="Z41" i="1"/>
  <c r="Z42" i="1"/>
  <c r="Z43" i="1"/>
  <c r="Z44" i="1"/>
  <c r="Z5" i="1"/>
  <c r="X50" i="1" l="1"/>
  <c r="AD50" i="1" s="1"/>
  <c r="AE50" i="1"/>
  <c r="AH50" i="1" s="1"/>
  <c r="AH9" i="1"/>
  <c r="W50" i="1" l="1"/>
  <c r="U50" i="1"/>
  <c r="Y50" i="1"/>
  <c r="AB50" i="1"/>
  <c r="U44" i="1"/>
  <c r="U10" i="1"/>
  <c r="Y5" i="1"/>
  <c r="Y8" i="1"/>
  <c r="Y6" i="1"/>
  <c r="Y7" i="1"/>
  <c r="Y9" i="1"/>
  <c r="Y16" i="1"/>
  <c r="Y4" i="1"/>
  <c r="Y11" i="1"/>
  <c r="Y10" i="1"/>
  <c r="Y12" i="1"/>
  <c r="Y15" i="1"/>
  <c r="Y24" i="1"/>
  <c r="Y21" i="1"/>
  <c r="Y18" i="1"/>
  <c r="Y20" i="1"/>
  <c r="Y19" i="1"/>
  <c r="Y14" i="1"/>
  <c r="Y17" i="1"/>
  <c r="Y23" i="1"/>
  <c r="Y13" i="1"/>
  <c r="W5" i="1"/>
  <c r="W6" i="1"/>
  <c r="W7" i="1"/>
  <c r="W9" i="1"/>
  <c r="W16" i="1"/>
  <c r="W11" i="1"/>
  <c r="W10" i="1"/>
  <c r="W12" i="1"/>
  <c r="W15" i="1"/>
  <c r="W24" i="1"/>
  <c r="W21" i="1"/>
  <c r="W18" i="1"/>
  <c r="W20" i="1"/>
  <c r="W19" i="1"/>
  <c r="W14" i="1"/>
  <c r="W17" i="1"/>
  <c r="W23" i="1"/>
  <c r="W13" i="1"/>
  <c r="U5" i="1"/>
  <c r="U8" i="1"/>
  <c r="U6" i="1"/>
  <c r="U7" i="1"/>
  <c r="U9" i="1"/>
  <c r="U16" i="1"/>
  <c r="U11" i="1"/>
  <c r="U12" i="1"/>
  <c r="U24" i="1"/>
  <c r="U21" i="1"/>
  <c r="U20" i="1"/>
  <c r="U19" i="1"/>
  <c r="U14" i="1"/>
  <c r="U17" i="1"/>
  <c r="U23" i="1"/>
  <c r="U13" i="1"/>
  <c r="Y41" i="1" l="1"/>
  <c r="Y42" i="1"/>
  <c r="Y43" i="1"/>
  <c r="Y44" i="1"/>
  <c r="W41" i="1"/>
  <c r="W43" i="1"/>
  <c r="W44" i="1"/>
  <c r="U41" i="1"/>
  <c r="U43" i="1"/>
  <c r="AH38" i="1" l="1"/>
  <c r="AF13" i="1" l="1"/>
  <c r="AF23" i="1"/>
  <c r="AF17" i="1"/>
  <c r="AF14" i="1"/>
  <c r="AF19" i="1"/>
  <c r="AF20" i="1"/>
  <c r="AF18" i="1"/>
  <c r="AF21" i="1"/>
  <c r="AF24" i="1"/>
  <c r="AF15" i="1"/>
  <c r="AF12" i="1"/>
  <c r="AF16" i="1"/>
  <c r="AF9" i="1"/>
  <c r="AF8" i="1"/>
  <c r="AF26" i="1"/>
  <c r="AF34" i="1"/>
  <c r="AF32" i="1"/>
  <c r="AF31" i="1"/>
  <c r="AF30" i="1"/>
  <c r="AF29" i="1"/>
  <c r="Y40" i="1"/>
  <c r="Y39" i="1"/>
  <c r="Y38" i="1"/>
  <c r="Y37" i="1"/>
  <c r="Y36" i="1"/>
  <c r="W40" i="1"/>
  <c r="W39" i="1"/>
  <c r="W38" i="1"/>
  <c r="W37" i="1"/>
  <c r="W36" i="1"/>
  <c r="U40" i="1"/>
  <c r="U39" i="1"/>
  <c r="U38" i="1"/>
  <c r="U37" i="1"/>
  <c r="U36" i="1"/>
  <c r="AF35" i="1" l="1"/>
  <c r="AF48" i="1" s="1"/>
  <c r="AF25" i="1"/>
  <c r="AF47" i="1" s="1"/>
  <c r="U27" i="1"/>
  <c r="U28" i="1"/>
  <c r="U30" i="1"/>
  <c r="U31" i="1"/>
  <c r="U32" i="1"/>
  <c r="U33" i="1"/>
  <c r="U34" i="1"/>
  <c r="U26" i="1"/>
  <c r="AF50" i="1" l="1"/>
  <c r="Y34" i="1"/>
  <c r="Y33" i="1"/>
  <c r="Y32" i="1"/>
  <c r="Y31" i="1"/>
  <c r="Y30" i="1"/>
  <c r="Y29" i="1"/>
  <c r="Y28" i="1"/>
  <c r="Y27" i="1"/>
  <c r="Y26" i="1"/>
  <c r="W34" i="1"/>
  <c r="W33" i="1"/>
  <c r="W32" i="1"/>
  <c r="W31" i="1"/>
  <c r="W30" i="1"/>
  <c r="W29" i="1"/>
  <c r="W28" i="1"/>
  <c r="W27" i="1"/>
  <c r="W26" i="1"/>
  <c r="D35" i="1" l="1"/>
  <c r="D48" i="1" s="1"/>
  <c r="E35" i="1"/>
  <c r="F35" i="1"/>
  <c r="G35" i="1"/>
  <c r="D47" i="1"/>
  <c r="Z35" i="1" l="1"/>
  <c r="AH39" i="1" l="1"/>
  <c r="AH37" i="1" l="1"/>
  <c r="AD20" i="1" l="1"/>
  <c r="AB20" i="1"/>
  <c r="G45" i="1" l="1"/>
  <c r="G49" i="1" s="1"/>
  <c r="F45" i="1"/>
  <c r="F49" i="1" s="1"/>
  <c r="E45" i="1"/>
  <c r="E49" i="1" s="1"/>
  <c r="D45" i="1"/>
  <c r="D49" i="1" s="1"/>
  <c r="G48" i="1"/>
  <c r="F48" i="1"/>
  <c r="E48" i="1"/>
  <c r="E47" i="1"/>
  <c r="Z25" i="1" l="1"/>
  <c r="E50" i="1"/>
  <c r="W25" i="1"/>
  <c r="W47" i="1" s="1"/>
  <c r="AB32" i="1" l="1"/>
  <c r="D50" i="1" l="1"/>
  <c r="F47" i="1" l="1"/>
  <c r="F50" i="1" s="1"/>
  <c r="G47" i="1"/>
  <c r="G50" i="1" s="1"/>
  <c r="AH34" i="1" l="1"/>
  <c r="AD34" i="1"/>
  <c r="AB34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AD21" i="1"/>
  <c r="AB21" i="1"/>
  <c r="AB14" i="1"/>
  <c r="AD14" i="1"/>
  <c r="AH31" i="1"/>
  <c r="AH30" i="1"/>
  <c r="AH29" i="1"/>
  <c r="AH28" i="1"/>
  <c r="AH27" i="1"/>
  <c r="AH16" i="1"/>
  <c r="AH7" i="1"/>
  <c r="AH6" i="1"/>
  <c r="AH8" i="1"/>
  <c r="AH36" i="1" l="1"/>
  <c r="AH26" i="1"/>
  <c r="AH5" i="1"/>
  <c r="AD5" i="1"/>
  <c r="AD39" i="1"/>
  <c r="AD38" i="1"/>
  <c r="AD37" i="1"/>
  <c r="AD36" i="1"/>
  <c r="AD32" i="1"/>
  <c r="AD31" i="1"/>
  <c r="AD30" i="1"/>
  <c r="AD29" i="1"/>
  <c r="AD28" i="1"/>
  <c r="AD27" i="1"/>
  <c r="AD26" i="1"/>
  <c r="AD13" i="1"/>
  <c r="AD23" i="1"/>
  <c r="AD17" i="1"/>
  <c r="AD19" i="1"/>
  <c r="AD18" i="1"/>
  <c r="AD10" i="1"/>
  <c r="AD11" i="1"/>
  <c r="AD4" i="1"/>
  <c r="AD24" i="1"/>
  <c r="AD15" i="1"/>
  <c r="AD16" i="1"/>
  <c r="AD9" i="1"/>
  <c r="AD7" i="1"/>
  <c r="AD12" i="1"/>
  <c r="AD6" i="1"/>
  <c r="AD8" i="1"/>
  <c r="AB39" i="1"/>
  <c r="AB38" i="1"/>
  <c r="AB37" i="1"/>
  <c r="AB36" i="1"/>
  <c r="AB31" i="1"/>
  <c r="AB30" i="1"/>
  <c r="AB29" i="1"/>
  <c r="AB28" i="1"/>
  <c r="AB27" i="1"/>
  <c r="AB26" i="1"/>
  <c r="AB13" i="1"/>
  <c r="AB23" i="1"/>
  <c r="AB17" i="1"/>
  <c r="AB19" i="1"/>
  <c r="AB18" i="1"/>
  <c r="AB10" i="1"/>
  <c r="AB11" i="1"/>
  <c r="AB4" i="1"/>
  <c r="AB24" i="1"/>
  <c r="AB15" i="1"/>
  <c r="AB16" i="1"/>
  <c r="AB9" i="1"/>
  <c r="AB7" i="1"/>
  <c r="AB12" i="1"/>
  <c r="AB6" i="1"/>
  <c r="AB8" i="1"/>
  <c r="AB5" i="1"/>
  <c r="AH32" i="1" l="1"/>
  <c r="AH15" i="1"/>
  <c r="AH14" i="1"/>
  <c r="AH13" i="1"/>
  <c r="AH24" i="1"/>
  <c r="AH19" i="1"/>
  <c r="AH20" i="1"/>
  <c r="AH18" i="1"/>
  <c r="AH12" i="1"/>
  <c r="AH23" i="1"/>
  <c r="AH21" i="1"/>
  <c r="AH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  <author>Brewer Elaine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1">
      <text>
        <r>
          <rPr>
            <b/>
            <sz val="9"/>
            <color indexed="81"/>
            <rFont val="Tahoma"/>
            <family val="2"/>
          </rPr>
          <t>DW128657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" authorId="1">
      <text>
        <r>
          <rPr>
            <b/>
            <sz val="9"/>
            <color indexed="81"/>
            <rFont val="Tahoma"/>
            <family val="2"/>
          </rPr>
          <t>DW128177</t>
        </r>
      </text>
    </comment>
    <comment ref="X16" authorId="1">
      <text>
        <r>
          <rPr>
            <b/>
            <sz val="9"/>
            <color indexed="81"/>
            <rFont val="Tahoma"/>
            <family val="2"/>
          </rPr>
          <t>DW128249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</rPr>
          <t>DW127463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4" authorId="1">
      <text>
        <r>
          <rPr>
            <b/>
            <sz val="9"/>
            <color indexed="81"/>
            <rFont val="Tahoma"/>
            <family val="2"/>
          </rPr>
          <t>WM works part time 32.5/week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6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6" authorId="1">
      <text>
        <r>
          <rPr>
            <b/>
            <sz val="9"/>
            <color indexed="81"/>
            <rFont val="Tahoma"/>
            <family val="2"/>
          </rPr>
          <t>DW128893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7" authorId="2">
      <text>
        <r>
          <rPr>
            <b/>
            <sz val="9"/>
            <color indexed="81"/>
            <rFont val="Tahoma"/>
            <family val="2"/>
          </rPr>
          <t>DW128283 &amp; DW128811</t>
        </r>
      </text>
    </comment>
  </commentList>
</comments>
</file>

<file path=xl/sharedStrings.xml><?xml version="1.0" encoding="utf-8"?>
<sst xmlns="http://schemas.openxmlformats.org/spreadsheetml/2006/main" count="239" uniqueCount="92">
  <si>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</si>
  <si>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</si>
  <si>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</si>
  <si>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</si>
  <si>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</si>
  <si>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</si>
  <si>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</si>
  <si>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</si>
  <si>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</si>
  <si>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</si>
  <si>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</si>
  <si>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</si>
  <si>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</si>
  <si>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</si>
  <si>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</si>
  <si>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</si>
  <si>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</si>
  <si>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</si>
  <si>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</si>
  <si>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</si>
  <si>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</si>
  <si>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</si>
  <si>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</si>
  <si>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</si>
  <si>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</si>
  <si>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</si>
  <si>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</si>
  <si>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</si>
  <si>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</si>
  <si>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</si>
  <si>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</si>
  <si>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</si>
  <si>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</si>
  <si>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</si>
  <si>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</si>
  <si>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</si>
  <si>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</si>
  <si>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</si>
  <si>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</si>
  <si>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</si>
  <si>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</si>
  <si>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</si>
  <si>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</si>
  <si>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</si>
  <si>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</si>
  <si>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</si>
  <si>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</si>
  <si>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</si>
  <si>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</si>
  <si>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</si>
  <si>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</si>
  <si>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</si>
  <si>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</si>
  <si>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</si>
  <si>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</si>
  <si>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</si>
  <si>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</si>
  <si>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</si>
  <si>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</si>
  <si>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</si>
  <si>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</si>
  <si>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</si>
  <si>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</si>
  <si>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</si>
  <si>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</si>
  <si>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</si>
  <si>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</si>
  <si>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</si>
  <si>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</si>
  <si>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</si>
  <si>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</si>
  <si>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</si>
  <si>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</si>
  <si>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</si>
  <si>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</si>
  <si>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</si>
  <si>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</si>
  <si>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</si>
  <si>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</si>
  <si>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</si>
  <si>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</si>
  <si>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</si>
  <si>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</si>
  <si>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</si>
  <si>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</si>
  <si>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</si>
  <si>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</si>
  <si>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</si>
  <si>
    <t>Registered Nursing Associates</t>
  </si>
  <si>
    <t>Non-registered Nursing Associates</t>
  </si>
  <si>
    <t>UTC Hemel</t>
  </si>
  <si>
    <t>Simpson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</si>
</sst>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</cellStyleXfs>
  <cellXfs count="50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59" xfId="1" applyFont="1" applyFill="1" applyBorder="1" applyAlignment="1">
      <alignment vertical="center"/>
    </xf>
    <xf numFmtId="0" fontId="2" fillId="10" borderId="60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8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6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4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2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3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3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7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0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63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4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4" fillId="0" borderId="14" xfId="10" applyNumberFormat="1" applyFont="1" applyFill="1" applyBorder="1" applyAlignment="1">
      <alignment horizontal="center"/>
    </xf>
    <xf numFmtId="0" fontId="14" fillId="0" borderId="12" xfId="10" applyNumberFormat="1" applyFont="1" applyFill="1" applyBorder="1" applyAlignment="1">
      <alignment horizontal="center"/>
    </xf>
    <xf numFmtId="0" fontId="14" fillId="0" borderId="15" xfId="10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4" fillId="0" borderId="13" xfId="10" applyNumberFormat="1" applyFont="1" applyFill="1" applyBorder="1" applyAlignment="1">
      <alignment horizontal="center"/>
    </xf>
    <xf numFmtId="0" fontId="14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58" xfId="6" applyNumberFormat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14" xfId="6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14" fillId="0" borderId="3" xfId="10" applyNumberFormat="1" applyFont="1" applyFill="1" applyBorder="1" applyAlignment="1">
      <alignment horizontal="center"/>
    </xf>
    <xf numFmtId="0" fontId="14" fillId="0" borderId="17" xfId="10" applyNumberFormat="1" applyFont="1" applyFill="1" applyBorder="1" applyAlignment="1">
      <alignment horizontal="center"/>
    </xf>
    <xf numFmtId="0" fontId="16" fillId="0" borderId="1" xfId="11" applyNumberFormat="1" applyFont="1" applyFill="1" applyBorder="1" applyAlignment="1">
      <alignment horizontal="center"/>
    </xf>
    <xf numFmtId="0" fontId="16" fillId="0" borderId="24" xfId="11" applyNumberFormat="1" applyFont="1" applyFill="1" applyBorder="1" applyAlignment="1">
      <alignment horizontal="center"/>
    </xf>
    <xf numFmtId="0" fontId="16" fillId="0" borderId="21" xfId="11" applyNumberFormat="1" applyFont="1" applyFill="1" applyBorder="1" applyAlignment="1">
      <alignment horizontal="center"/>
    </xf>
    <xf numFmtId="0" fontId="16" fillId="0" borderId="13" xfId="11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5" fillId="0" borderId="68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</xf>
    <xf numFmtId="165" fontId="2" fillId="3" borderId="71" xfId="0" applyNumberFormat="1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0" fontId="2" fillId="3" borderId="72" xfId="0" applyNumberFormat="1" applyFont="1" applyFill="1" applyBorder="1" applyAlignment="1" applyProtection="1">
      <alignment horizontal="center" vertical="center"/>
    </xf>
    <xf numFmtId="164" fontId="2" fillId="3" borderId="73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71" xfId="0" applyNumberFormat="1" applyFont="1" applyFill="1" applyBorder="1" applyAlignment="1" applyProtection="1">
      <alignment horizontal="center" vertical="center"/>
    </xf>
    <xf numFmtId="1" fontId="2" fillId="3" borderId="72" xfId="0" applyNumberFormat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4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4" xfId="1" applyFont="1" applyFill="1" applyBorder="1" applyAlignment="1" applyProtection="1">
      <alignment horizontal="center" vertical="center" wrapText="1"/>
      <protection locked="0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8" xfId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Normal 7" xfId="11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411" t="s">
        <v>36</v>
      </c>
      <c r="B1" s="412"/>
      <c r="C1" s="411" t="s">
        <v>0</v>
      </c>
      <c r="D1" s="417" t="s">
        <v>1</v>
      </c>
      <c r="E1" s="418"/>
      <c r="F1" s="418" t="s">
        <v>2</v>
      </c>
      <c r="G1" s="419"/>
      <c r="H1" s="417" t="s">
        <v>1</v>
      </c>
      <c r="I1" s="418"/>
      <c r="J1" s="418" t="s">
        <v>2</v>
      </c>
      <c r="K1" s="420"/>
    </row>
    <row r="2" spans="1:11" ht="22.5" x14ac:dyDescent="0.25">
      <c r="A2" s="413"/>
      <c r="B2" s="414"/>
      <c r="C2" s="413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415"/>
      <c r="B3" s="416"/>
      <c r="C3" s="415"/>
      <c r="D3" s="393" t="s">
        <v>48</v>
      </c>
      <c r="E3" s="394"/>
      <c r="F3" s="394"/>
      <c r="G3" s="395"/>
      <c r="H3" s="393" t="s">
        <v>5</v>
      </c>
      <c r="I3" s="394"/>
      <c r="J3" s="394"/>
      <c r="K3" s="410"/>
    </row>
    <row r="4" spans="1:11" ht="15" customHeight="1" x14ac:dyDescent="0.25">
      <c r="A4" s="396" t="s">
        <v>71</v>
      </c>
      <c r="B4" s="397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96"/>
      <c r="B5" s="397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96"/>
      <c r="B6" s="397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96"/>
      <c r="B7" s="397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96"/>
      <c r="B8" s="397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96"/>
      <c r="B9" s="397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96"/>
      <c r="B10" s="397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96"/>
      <c r="B11" s="397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96"/>
      <c r="B12" s="397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98" t="s">
        <v>42</v>
      </c>
      <c r="B13" s="399"/>
      <c r="C13" s="400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401" t="s">
        <v>37</v>
      </c>
      <c r="B14" s="402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401"/>
      <c r="B15" s="402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401"/>
      <c r="B16" s="402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401"/>
      <c r="B17" s="402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401"/>
      <c r="B18" s="402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401"/>
      <c r="B19" s="402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401"/>
      <c r="B20" s="402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401"/>
      <c r="B21" s="402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401"/>
      <c r="B22" s="402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401"/>
      <c r="B23" s="402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401"/>
      <c r="B24" s="402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401"/>
      <c r="B25" s="402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403"/>
      <c r="B26" s="404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98" t="s">
        <v>42</v>
      </c>
      <c r="B27" s="399"/>
      <c r="C27" s="400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405" t="s">
        <v>38</v>
      </c>
      <c r="B28" s="406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405"/>
      <c r="B29" s="406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405"/>
      <c r="B30" s="406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405"/>
      <c r="B31" s="406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405"/>
      <c r="B32" s="406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405"/>
      <c r="B33" s="406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405"/>
      <c r="B34" s="406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405"/>
      <c r="B35" s="406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405"/>
      <c r="B36" s="406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407" t="s">
        <v>42</v>
      </c>
      <c r="B37" s="408"/>
      <c r="C37" s="409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86" t="s">
        <v>50</v>
      </c>
      <c r="B38" s="388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87"/>
      <c r="B39" s="388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87"/>
      <c r="B40" s="388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87"/>
      <c r="B41" s="388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87"/>
      <c r="B42" s="388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87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87"/>
      <c r="B44" s="389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87"/>
      <c r="B45" s="389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87"/>
      <c r="B46" s="389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87"/>
      <c r="B47" s="389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87"/>
      <c r="B48" s="389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90" t="s">
        <v>42</v>
      </c>
      <c r="B49" s="391"/>
      <c r="C49" s="392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77" t="s">
        <v>72</v>
      </c>
      <c r="B51" s="378"/>
      <c r="C51" s="379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80" t="s">
        <v>44</v>
      </c>
      <c r="B52" s="381"/>
      <c r="C52" s="382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83" t="s">
        <v>45</v>
      </c>
      <c r="B53" s="384"/>
      <c r="C53" s="385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71" t="s">
        <v>46</v>
      </c>
      <c r="B54" s="372"/>
      <c r="C54" s="373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74" t="s">
        <v>43</v>
      </c>
      <c r="B55" s="375"/>
      <c r="C55" s="376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H3:K3"/>
    <mergeCell ref="A1:B3"/>
    <mergeCell ref="C1:C3"/>
    <mergeCell ref="D1:E1"/>
    <mergeCell ref="F1:G1"/>
    <mergeCell ref="H1:I1"/>
    <mergeCell ref="J1:K1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A54:C54"/>
    <mergeCell ref="A55:C55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11" width="8.42578125" style="78" customWidth="1"/>
    <col min="12" max="13" width="8.28515625" style="78" customWidth="1"/>
    <col min="14" max="14" width="7" style="78" customWidth="1"/>
    <col min="15" max="15" width="7.28515625" style="78" customWidth="1"/>
    <col min="16" max="19" width="8.42578125" style="78" customWidth="1"/>
    <col min="20" max="25" width="6.140625" style="78" customWidth="1"/>
    <col min="26" max="26" width="7" style="78" hidden="1" customWidth="1"/>
    <col min="27" max="28" width="6.5703125" style="78" customWidth="1"/>
    <col min="29" max="29" width="7.28515625" style="78" customWidth="1"/>
    <col min="30" max="30" width="7" style="78" customWidth="1"/>
    <col min="31" max="31" width="6.7109375" style="78" customWidth="1"/>
    <col min="32" max="32" width="6.42578125" style="78" customWidth="1"/>
    <col min="33" max="33" width="5.140625" style="103" customWidth="1"/>
    <col min="34" max="34" width="8.28515625" style="78" customWidth="1"/>
    <col min="35" max="16384" width="9.140625" style="78"/>
  </cols>
  <sheetData>
    <row r="1" spans="1:34" ht="64.5" customHeight="1" x14ac:dyDescent="0.25">
      <c r="A1" s="430" t="s">
        <v>36</v>
      </c>
      <c r="B1" s="435"/>
      <c r="C1" s="430" t="s">
        <v>0</v>
      </c>
      <c r="D1" s="423" t="s">
        <v>1</v>
      </c>
      <c r="E1" s="424"/>
      <c r="F1" s="424"/>
      <c r="G1" s="424"/>
      <c r="H1" s="424"/>
      <c r="I1" s="424"/>
      <c r="J1" s="424"/>
      <c r="K1" s="425"/>
      <c r="L1" s="423" t="s">
        <v>2</v>
      </c>
      <c r="M1" s="424"/>
      <c r="N1" s="424"/>
      <c r="O1" s="424"/>
      <c r="P1" s="424"/>
      <c r="Q1" s="424"/>
      <c r="R1" s="424"/>
      <c r="S1" s="489"/>
      <c r="T1" s="496" t="s">
        <v>61</v>
      </c>
      <c r="U1" s="499" t="s">
        <v>58</v>
      </c>
      <c r="V1" s="502" t="s">
        <v>62</v>
      </c>
      <c r="W1" s="505" t="s">
        <v>59</v>
      </c>
      <c r="X1" s="493" t="s">
        <v>63</v>
      </c>
      <c r="Y1" s="490" t="s">
        <v>60</v>
      </c>
      <c r="Z1" s="195"/>
      <c r="AA1" s="483" t="s">
        <v>81</v>
      </c>
      <c r="AB1" s="478" t="s">
        <v>82</v>
      </c>
      <c r="AC1" s="486" t="s">
        <v>80</v>
      </c>
      <c r="AD1" s="481" t="s">
        <v>79</v>
      </c>
      <c r="AE1" s="472" t="s">
        <v>56</v>
      </c>
      <c r="AF1" s="473"/>
      <c r="AG1" s="473"/>
      <c r="AH1" s="474"/>
    </row>
    <row r="2" spans="1:34" ht="22.5" x14ac:dyDescent="0.25">
      <c r="A2" s="431"/>
      <c r="B2" s="436"/>
      <c r="C2" s="431"/>
      <c r="D2" s="104" t="s">
        <v>3</v>
      </c>
      <c r="E2" s="105" t="s">
        <v>4</v>
      </c>
      <c r="F2" s="105" t="s">
        <v>3</v>
      </c>
      <c r="G2" s="105" t="s">
        <v>4</v>
      </c>
      <c r="H2" s="105" t="s">
        <v>3</v>
      </c>
      <c r="I2" s="105" t="s">
        <v>4</v>
      </c>
      <c r="J2" s="105" t="s">
        <v>3</v>
      </c>
      <c r="K2" s="318" t="s">
        <v>4</v>
      </c>
      <c r="L2" s="104" t="s">
        <v>3</v>
      </c>
      <c r="M2" s="105" t="s">
        <v>4</v>
      </c>
      <c r="N2" s="105" t="s">
        <v>3</v>
      </c>
      <c r="O2" s="105" t="s">
        <v>4</v>
      </c>
      <c r="P2" s="105" t="s">
        <v>3</v>
      </c>
      <c r="Q2" s="105" t="s">
        <v>4</v>
      </c>
      <c r="R2" s="105" t="s">
        <v>3</v>
      </c>
      <c r="S2" s="106" t="s">
        <v>4</v>
      </c>
      <c r="T2" s="497"/>
      <c r="U2" s="500"/>
      <c r="V2" s="503"/>
      <c r="W2" s="506"/>
      <c r="X2" s="494"/>
      <c r="Y2" s="491"/>
      <c r="Z2" s="196"/>
      <c r="AA2" s="484"/>
      <c r="AB2" s="479"/>
      <c r="AC2" s="487"/>
      <c r="AD2" s="482"/>
      <c r="AE2" s="475"/>
      <c r="AF2" s="476"/>
      <c r="AG2" s="476"/>
      <c r="AH2" s="477"/>
    </row>
    <row r="3" spans="1:34" ht="32.25" customHeight="1" thickBot="1" x14ac:dyDescent="0.3">
      <c r="A3" s="437"/>
      <c r="B3" s="438"/>
      <c r="C3" s="431"/>
      <c r="D3" s="421" t="s">
        <v>48</v>
      </c>
      <c r="E3" s="422"/>
      <c r="F3" s="422" t="s">
        <v>5</v>
      </c>
      <c r="G3" s="422"/>
      <c r="H3" s="422" t="s">
        <v>88</v>
      </c>
      <c r="I3" s="422"/>
      <c r="J3" s="422" t="s">
        <v>89</v>
      </c>
      <c r="K3" s="426"/>
      <c r="L3" s="421" t="s">
        <v>48</v>
      </c>
      <c r="M3" s="422"/>
      <c r="N3" s="422" t="s">
        <v>5</v>
      </c>
      <c r="O3" s="422"/>
      <c r="P3" s="422" t="s">
        <v>88</v>
      </c>
      <c r="Q3" s="422"/>
      <c r="R3" s="422" t="s">
        <v>89</v>
      </c>
      <c r="S3" s="488"/>
      <c r="T3" s="498"/>
      <c r="U3" s="501"/>
      <c r="V3" s="504"/>
      <c r="W3" s="507"/>
      <c r="X3" s="495"/>
      <c r="Y3" s="492"/>
      <c r="Z3" s="227"/>
      <c r="AA3" s="485"/>
      <c r="AB3" s="480"/>
      <c r="AC3" s="487"/>
      <c r="AD3" s="482"/>
      <c r="AE3" s="228" t="s">
        <v>3</v>
      </c>
      <c r="AF3" s="229" t="s">
        <v>4</v>
      </c>
      <c r="AG3" s="230" t="s">
        <v>55</v>
      </c>
      <c r="AH3" s="231" t="s">
        <v>57</v>
      </c>
    </row>
    <row r="4" spans="1:34" ht="15" customHeight="1" x14ac:dyDescent="0.25">
      <c r="A4" s="446" t="s">
        <v>85</v>
      </c>
      <c r="B4" s="447"/>
      <c r="C4" s="203" t="s">
        <v>13</v>
      </c>
      <c r="D4" s="323">
        <v>651</v>
      </c>
      <c r="E4" s="239">
        <v>611</v>
      </c>
      <c r="F4" s="239">
        <v>324</v>
      </c>
      <c r="G4" s="239">
        <v>291</v>
      </c>
      <c r="H4" s="239">
        <v>0</v>
      </c>
      <c r="I4" s="239">
        <v>10</v>
      </c>
      <c r="J4" s="239">
        <v>0</v>
      </c>
      <c r="K4" s="324">
        <v>16</v>
      </c>
      <c r="L4" s="345">
        <v>540</v>
      </c>
      <c r="M4" s="240">
        <v>539</v>
      </c>
      <c r="N4" s="240">
        <v>216</v>
      </c>
      <c r="O4" s="240">
        <v>214</v>
      </c>
      <c r="P4" s="239">
        <v>0</v>
      </c>
      <c r="Q4" s="239">
        <v>12</v>
      </c>
      <c r="R4" s="239">
        <v>0</v>
      </c>
      <c r="S4" s="324">
        <v>0</v>
      </c>
      <c r="T4" s="339">
        <v>41</v>
      </c>
      <c r="U4" s="242">
        <f>T4/(T4+V4+X4)</f>
        <v>0.68333333333333335</v>
      </c>
      <c r="V4" s="241">
        <v>19</v>
      </c>
      <c r="W4" s="204">
        <f>V4/(T4+V4+X4)</f>
        <v>0.31666666666666665</v>
      </c>
      <c r="X4" s="205">
        <v>0</v>
      </c>
      <c r="Y4" s="204">
        <f>X4/(T4+V4+X4)</f>
        <v>0</v>
      </c>
      <c r="Z4" s="243">
        <f>T4+V4+X4</f>
        <v>60</v>
      </c>
      <c r="AA4" s="244">
        <v>0</v>
      </c>
      <c r="AB4" s="245">
        <f>AA4/(T4+V4+X4)</f>
        <v>0</v>
      </c>
      <c r="AC4" s="244">
        <v>0</v>
      </c>
      <c r="AD4" s="245">
        <f>AC4/(T4+V4+X4)</f>
        <v>0</v>
      </c>
      <c r="AE4" s="311" t="s">
        <v>54</v>
      </c>
      <c r="AF4" s="244" t="s">
        <v>54</v>
      </c>
      <c r="AG4" s="309" t="s">
        <v>54</v>
      </c>
      <c r="AH4" s="246" t="s">
        <v>54</v>
      </c>
    </row>
    <row r="5" spans="1:34" s="209" customFormat="1" ht="15" customHeight="1" x14ac:dyDescent="0.25">
      <c r="A5" s="448"/>
      <c r="B5" s="449"/>
      <c r="C5" s="210" t="s">
        <v>6</v>
      </c>
      <c r="D5" s="325">
        <v>120</v>
      </c>
      <c r="E5" s="185">
        <v>99</v>
      </c>
      <c r="F5" s="185">
        <v>60</v>
      </c>
      <c r="G5" s="185">
        <v>79</v>
      </c>
      <c r="H5" s="185">
        <v>0</v>
      </c>
      <c r="I5" s="185">
        <v>0</v>
      </c>
      <c r="J5" s="185">
        <v>0</v>
      </c>
      <c r="K5" s="326">
        <v>0</v>
      </c>
      <c r="L5" s="346">
        <v>90</v>
      </c>
      <c r="M5" s="186">
        <v>86</v>
      </c>
      <c r="N5" s="186">
        <v>60</v>
      </c>
      <c r="O5" s="186">
        <v>74</v>
      </c>
      <c r="P5" s="185">
        <v>0</v>
      </c>
      <c r="Q5" s="185">
        <v>0</v>
      </c>
      <c r="R5" s="185">
        <v>0</v>
      </c>
      <c r="S5" s="326">
        <v>0</v>
      </c>
      <c r="T5" s="340">
        <v>59</v>
      </c>
      <c r="U5" s="189">
        <f t="shared" ref="U5:U23" si="0">T5/(T5+V5+X5)</f>
        <v>0.98333333333333328</v>
      </c>
      <c r="V5" s="91">
        <v>1</v>
      </c>
      <c r="W5" s="189">
        <f t="shared" ref="W5:W23" si="1">V5/(T5+V5+X5)</f>
        <v>1.6666666666666666E-2</v>
      </c>
      <c r="X5" s="180">
        <v>0</v>
      </c>
      <c r="Y5" s="189">
        <f t="shared" ref="Y5:Y23" si="2">X5/(T5+V5+X5)</f>
        <v>0</v>
      </c>
      <c r="Z5" s="236">
        <f>T5+V5+X5</f>
        <v>60</v>
      </c>
      <c r="AA5" s="84">
        <v>0</v>
      </c>
      <c r="AB5" s="237">
        <f>AA5/(T5+V5+X5)</f>
        <v>0</v>
      </c>
      <c r="AC5" s="84">
        <v>0</v>
      </c>
      <c r="AD5" s="237">
        <f>AC5/(T5+V5+X5)</f>
        <v>0</v>
      </c>
      <c r="AE5" s="305">
        <v>157.5</v>
      </c>
      <c r="AF5" s="238">
        <v>157.5</v>
      </c>
      <c r="AG5" s="307">
        <v>75</v>
      </c>
      <c r="AH5" s="214">
        <f t="shared" ref="AH5" si="3">AG5/AE5</f>
        <v>0.47619047619047616</v>
      </c>
    </row>
    <row r="6" spans="1:34" s="209" customFormat="1" ht="15" customHeight="1" x14ac:dyDescent="0.25">
      <c r="A6" s="448"/>
      <c r="B6" s="449"/>
      <c r="C6" s="210" t="s">
        <v>8</v>
      </c>
      <c r="D6" s="325">
        <v>111</v>
      </c>
      <c r="E6" s="185">
        <v>109</v>
      </c>
      <c r="F6" s="185">
        <v>60</v>
      </c>
      <c r="G6" s="185">
        <v>53</v>
      </c>
      <c r="H6" s="185">
        <v>0</v>
      </c>
      <c r="I6" s="185">
        <v>0</v>
      </c>
      <c r="J6" s="185">
        <v>0</v>
      </c>
      <c r="K6" s="326">
        <v>0</v>
      </c>
      <c r="L6" s="346">
        <v>90</v>
      </c>
      <c r="M6" s="186">
        <v>93</v>
      </c>
      <c r="N6" s="186">
        <v>60</v>
      </c>
      <c r="O6" s="186">
        <v>58</v>
      </c>
      <c r="P6" s="185">
        <v>0</v>
      </c>
      <c r="Q6" s="185">
        <v>0</v>
      </c>
      <c r="R6" s="185">
        <v>0</v>
      </c>
      <c r="S6" s="326">
        <v>0</v>
      </c>
      <c r="T6" s="340">
        <v>56</v>
      </c>
      <c r="U6" s="189">
        <f>T6/(T6+V6+X6)</f>
        <v>0.93333333333333335</v>
      </c>
      <c r="V6" s="91">
        <v>4</v>
      </c>
      <c r="W6" s="189">
        <f>V6/(T6+V6+X6)</f>
        <v>6.6666666666666666E-2</v>
      </c>
      <c r="X6" s="91">
        <v>0</v>
      </c>
      <c r="Y6" s="189">
        <f>X6/(T6+V6+X6)</f>
        <v>0</v>
      </c>
      <c r="Z6" s="236">
        <f>T6+V6+X6</f>
        <v>60</v>
      </c>
      <c r="AA6" s="84">
        <v>0</v>
      </c>
      <c r="AB6" s="237">
        <f>AA6/(T6+V6+X6)</f>
        <v>0</v>
      </c>
      <c r="AC6" s="84">
        <v>0</v>
      </c>
      <c r="AD6" s="237">
        <f>AC6/(T6+V6+X6)</f>
        <v>0</v>
      </c>
      <c r="AE6" s="305">
        <v>157.5</v>
      </c>
      <c r="AF6" s="238">
        <v>157.5</v>
      </c>
      <c r="AG6" s="307">
        <v>60</v>
      </c>
      <c r="AH6" s="214">
        <f>AG6/AE6</f>
        <v>0.38095238095238093</v>
      </c>
    </row>
    <row r="7" spans="1:34" s="209" customFormat="1" ht="15" customHeight="1" x14ac:dyDescent="0.25">
      <c r="A7" s="448"/>
      <c r="B7" s="449"/>
      <c r="C7" s="210" t="s">
        <v>87</v>
      </c>
      <c r="D7" s="325">
        <v>111</v>
      </c>
      <c r="E7" s="185">
        <v>104</v>
      </c>
      <c r="F7" s="185">
        <v>60</v>
      </c>
      <c r="G7" s="185">
        <v>60</v>
      </c>
      <c r="H7" s="185">
        <v>0</v>
      </c>
      <c r="I7" s="185">
        <v>0</v>
      </c>
      <c r="J7" s="185">
        <v>0</v>
      </c>
      <c r="K7" s="326">
        <v>0</v>
      </c>
      <c r="L7" s="346">
        <v>90</v>
      </c>
      <c r="M7" s="186">
        <v>90</v>
      </c>
      <c r="N7" s="186">
        <v>60</v>
      </c>
      <c r="O7" s="186">
        <v>60</v>
      </c>
      <c r="P7" s="185">
        <v>0</v>
      </c>
      <c r="Q7" s="185">
        <v>0</v>
      </c>
      <c r="R7" s="185">
        <v>0</v>
      </c>
      <c r="S7" s="326">
        <v>0</v>
      </c>
      <c r="T7" s="340">
        <v>55</v>
      </c>
      <c r="U7" s="189">
        <f>T7/(T7+V7+X7)</f>
        <v>0.91666666666666663</v>
      </c>
      <c r="V7" s="91">
        <v>5</v>
      </c>
      <c r="W7" s="189">
        <f>V7/(T7+V7+X7)</f>
        <v>8.3333333333333329E-2</v>
      </c>
      <c r="X7" s="91">
        <v>0</v>
      </c>
      <c r="Y7" s="189">
        <f>X7/(T7+V7+X7)</f>
        <v>0</v>
      </c>
      <c r="Z7" s="236">
        <f>T7+V7+X7</f>
        <v>60</v>
      </c>
      <c r="AA7" s="84">
        <v>0</v>
      </c>
      <c r="AB7" s="237">
        <f>AA7/(T7+V7+X7)</f>
        <v>0</v>
      </c>
      <c r="AC7" s="84">
        <v>0</v>
      </c>
      <c r="AD7" s="237">
        <f>AC7/(T7+V7+X7)</f>
        <v>0</v>
      </c>
      <c r="AE7" s="305">
        <v>157.5</v>
      </c>
      <c r="AF7" s="238">
        <v>157.5</v>
      </c>
      <c r="AG7" s="307">
        <v>52.5</v>
      </c>
      <c r="AH7" s="214">
        <f>AG7/AE7</f>
        <v>0.33333333333333331</v>
      </c>
    </row>
    <row r="8" spans="1:34" s="209" customFormat="1" ht="15" customHeight="1" x14ac:dyDescent="0.25">
      <c r="A8" s="448"/>
      <c r="B8" s="449"/>
      <c r="C8" s="210" t="s">
        <v>7</v>
      </c>
      <c r="D8" s="325">
        <v>111</v>
      </c>
      <c r="E8" s="185">
        <v>97</v>
      </c>
      <c r="F8" s="185">
        <v>60</v>
      </c>
      <c r="G8" s="185">
        <v>71</v>
      </c>
      <c r="H8" s="185">
        <v>0</v>
      </c>
      <c r="I8" s="185">
        <v>0</v>
      </c>
      <c r="J8" s="185">
        <v>0</v>
      </c>
      <c r="K8" s="326">
        <v>0</v>
      </c>
      <c r="L8" s="346">
        <v>90</v>
      </c>
      <c r="M8" s="186">
        <v>89</v>
      </c>
      <c r="N8" s="186">
        <v>60</v>
      </c>
      <c r="O8" s="186">
        <v>74</v>
      </c>
      <c r="P8" s="185">
        <v>0</v>
      </c>
      <c r="Q8" s="185">
        <v>0</v>
      </c>
      <c r="R8" s="185">
        <v>0</v>
      </c>
      <c r="S8" s="326">
        <v>0</v>
      </c>
      <c r="T8" s="340">
        <v>55</v>
      </c>
      <c r="U8" s="189">
        <f t="shared" si="0"/>
        <v>0.91666666666666663</v>
      </c>
      <c r="V8" s="91">
        <v>5</v>
      </c>
      <c r="W8" s="189">
        <f t="shared" si="1"/>
        <v>8.3333333333333329E-2</v>
      </c>
      <c r="X8" s="91">
        <v>0</v>
      </c>
      <c r="Y8" s="189">
        <f t="shared" si="2"/>
        <v>0</v>
      </c>
      <c r="Z8" s="236">
        <f t="shared" ref="Z8:Z44" si="4">T8+V8+X8</f>
        <v>60</v>
      </c>
      <c r="AA8" s="84">
        <v>0</v>
      </c>
      <c r="AB8" s="237">
        <f t="shared" ref="AB8:AB23" si="5">AA8/(T8+V8+X8)</f>
        <v>0</v>
      </c>
      <c r="AC8" s="84">
        <v>0</v>
      </c>
      <c r="AD8" s="237">
        <f t="shared" ref="AD8:AD23" si="6">AC8/(T8+V8+X8)</f>
        <v>0</v>
      </c>
      <c r="AE8" s="305">
        <v>157.5</v>
      </c>
      <c r="AF8" s="238">
        <f t="shared" ref="AF8:AF9" si="7">AE8-AG8</f>
        <v>67.5</v>
      </c>
      <c r="AG8" s="307">
        <v>90</v>
      </c>
      <c r="AH8" s="214">
        <f t="shared" ref="AH8" si="8">AG8/AE8</f>
        <v>0.5714285714285714</v>
      </c>
    </row>
    <row r="9" spans="1:34" s="209" customFormat="1" ht="15" customHeight="1" x14ac:dyDescent="0.25">
      <c r="A9" s="448"/>
      <c r="B9" s="449"/>
      <c r="C9" s="210" t="s">
        <v>51</v>
      </c>
      <c r="D9" s="325">
        <v>201</v>
      </c>
      <c r="E9" s="185">
        <v>188</v>
      </c>
      <c r="F9" s="185">
        <v>210</v>
      </c>
      <c r="G9" s="185">
        <v>244</v>
      </c>
      <c r="H9" s="185">
        <v>0</v>
      </c>
      <c r="I9" s="185">
        <v>0</v>
      </c>
      <c r="J9" s="185">
        <v>0</v>
      </c>
      <c r="K9" s="326">
        <v>0</v>
      </c>
      <c r="L9" s="346">
        <v>180</v>
      </c>
      <c r="M9" s="186">
        <v>166</v>
      </c>
      <c r="N9" s="186">
        <v>90</v>
      </c>
      <c r="O9" s="186">
        <v>131</v>
      </c>
      <c r="P9" s="185">
        <v>0</v>
      </c>
      <c r="Q9" s="185">
        <v>0</v>
      </c>
      <c r="R9" s="185">
        <v>0</v>
      </c>
      <c r="S9" s="326">
        <v>0</v>
      </c>
      <c r="T9" s="340">
        <v>57</v>
      </c>
      <c r="U9" s="189">
        <f t="shared" si="0"/>
        <v>0.95</v>
      </c>
      <c r="V9" s="91">
        <v>3</v>
      </c>
      <c r="W9" s="189">
        <f t="shared" si="1"/>
        <v>0.05</v>
      </c>
      <c r="X9" s="180">
        <v>0</v>
      </c>
      <c r="Y9" s="189">
        <f t="shared" si="2"/>
        <v>0</v>
      </c>
      <c r="Z9" s="236">
        <f t="shared" si="4"/>
        <v>60</v>
      </c>
      <c r="AA9" s="84">
        <v>0</v>
      </c>
      <c r="AB9" s="237">
        <f t="shared" si="5"/>
        <v>0</v>
      </c>
      <c r="AC9" s="84">
        <v>0</v>
      </c>
      <c r="AD9" s="237">
        <f t="shared" si="6"/>
        <v>0</v>
      </c>
      <c r="AE9" s="305">
        <v>157.5</v>
      </c>
      <c r="AF9" s="238">
        <f t="shared" si="7"/>
        <v>112.5</v>
      </c>
      <c r="AG9" s="307">
        <v>45</v>
      </c>
      <c r="AH9" s="214">
        <f>AG9/AE9</f>
        <v>0.2857142857142857</v>
      </c>
    </row>
    <row r="10" spans="1:34" ht="15" customHeight="1" x14ac:dyDescent="0.25">
      <c r="A10" s="448"/>
      <c r="B10" s="449"/>
      <c r="C10" s="316" t="s">
        <v>15</v>
      </c>
      <c r="D10" s="327">
        <v>81</v>
      </c>
      <c r="E10" s="187">
        <v>91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328">
        <v>0</v>
      </c>
      <c r="L10" s="305">
        <v>0</v>
      </c>
      <c r="M10" s="305">
        <v>0</v>
      </c>
      <c r="N10" s="305">
        <v>0</v>
      </c>
      <c r="O10" s="305">
        <v>0</v>
      </c>
      <c r="P10" s="187">
        <v>0</v>
      </c>
      <c r="Q10" s="187">
        <v>0</v>
      </c>
      <c r="R10" s="187">
        <v>0</v>
      </c>
      <c r="S10" s="328">
        <v>0</v>
      </c>
      <c r="T10" s="341">
        <v>27</v>
      </c>
      <c r="U10" s="188">
        <f>T10/(T10+V10+X10)</f>
        <v>0.9</v>
      </c>
      <c r="V10" s="86">
        <v>3</v>
      </c>
      <c r="W10" s="189">
        <f>V10/(T10+V10+X10)</f>
        <v>0.1</v>
      </c>
      <c r="X10" s="180">
        <v>0</v>
      </c>
      <c r="Y10" s="189">
        <f>X10/(T10+V10+X10)</f>
        <v>0</v>
      </c>
      <c r="Z10" s="234">
        <f>T10+V10+X10</f>
        <v>30</v>
      </c>
      <c r="AA10" s="81">
        <v>0</v>
      </c>
      <c r="AB10" s="235">
        <f t="shared" ref="AB10:AB20" si="9">AA10/(T10+V10+X10)</f>
        <v>0</v>
      </c>
      <c r="AC10" s="81">
        <v>0</v>
      </c>
      <c r="AD10" s="235">
        <f t="shared" ref="AD10:AD20" si="10">AC10/(T10+V10+X10)</f>
        <v>0</v>
      </c>
      <c r="AE10" s="305" t="s">
        <v>54</v>
      </c>
      <c r="AF10" s="81" t="s">
        <v>54</v>
      </c>
      <c r="AG10" s="306" t="s">
        <v>54</v>
      </c>
      <c r="AH10" s="110" t="s">
        <v>54</v>
      </c>
    </row>
    <row r="11" spans="1:34" ht="15" customHeight="1" thickBot="1" x14ac:dyDescent="0.3">
      <c r="A11" s="450"/>
      <c r="B11" s="451"/>
      <c r="C11" s="317" t="s">
        <v>90</v>
      </c>
      <c r="D11" s="329">
        <v>171</v>
      </c>
      <c r="E11" s="330">
        <v>166</v>
      </c>
      <c r="F11" s="330">
        <v>30</v>
      </c>
      <c r="G11" s="330">
        <v>26</v>
      </c>
      <c r="H11" s="330">
        <v>0</v>
      </c>
      <c r="I11" s="330">
        <v>0</v>
      </c>
      <c r="J11" s="330">
        <v>0</v>
      </c>
      <c r="K11" s="331">
        <v>0</v>
      </c>
      <c r="L11" s="183">
        <v>0</v>
      </c>
      <c r="M11" s="183">
        <v>0</v>
      </c>
      <c r="N11" s="183">
        <v>0</v>
      </c>
      <c r="O11" s="183">
        <v>0</v>
      </c>
      <c r="P11" s="350">
        <v>0</v>
      </c>
      <c r="Q11" s="350">
        <v>0</v>
      </c>
      <c r="R11" s="350">
        <v>0</v>
      </c>
      <c r="S11" s="349">
        <v>0</v>
      </c>
      <c r="T11" s="342">
        <v>27</v>
      </c>
      <c r="U11" s="247">
        <f>T11/(T11+V11+X11)</f>
        <v>0.9</v>
      </c>
      <c r="V11" s="90">
        <v>3</v>
      </c>
      <c r="W11" s="226">
        <f>V11/(T11+V11+X11)</f>
        <v>0.1</v>
      </c>
      <c r="X11" s="184">
        <v>0</v>
      </c>
      <c r="Y11" s="226">
        <f>X11/(T11+V11+X11)</f>
        <v>0</v>
      </c>
      <c r="Z11" s="248">
        <f>T11+V11+X11</f>
        <v>30</v>
      </c>
      <c r="AA11" s="249">
        <v>0</v>
      </c>
      <c r="AB11" s="250">
        <f t="shared" si="9"/>
        <v>0</v>
      </c>
      <c r="AC11" s="251">
        <v>0</v>
      </c>
      <c r="AD11" s="250">
        <f t="shared" si="10"/>
        <v>0</v>
      </c>
      <c r="AE11" s="183" t="s">
        <v>54</v>
      </c>
      <c r="AF11" s="249" t="s">
        <v>54</v>
      </c>
      <c r="AG11" s="310" t="s">
        <v>54</v>
      </c>
      <c r="AH11" s="252" t="s">
        <v>54</v>
      </c>
    </row>
    <row r="12" spans="1:34" s="209" customFormat="1" ht="15" customHeight="1" x14ac:dyDescent="0.25">
      <c r="A12" s="448" t="s">
        <v>37</v>
      </c>
      <c r="B12" s="452"/>
      <c r="C12" s="203" t="s">
        <v>9</v>
      </c>
      <c r="D12" s="323">
        <v>93</v>
      </c>
      <c r="E12" s="239">
        <v>105</v>
      </c>
      <c r="F12" s="239">
        <v>90</v>
      </c>
      <c r="G12" s="239">
        <v>109</v>
      </c>
      <c r="H12" s="239">
        <v>0</v>
      </c>
      <c r="I12" s="239">
        <v>0</v>
      </c>
      <c r="J12" s="239">
        <v>0</v>
      </c>
      <c r="K12" s="324">
        <v>0</v>
      </c>
      <c r="L12" s="352">
        <v>90</v>
      </c>
      <c r="M12" s="353">
        <v>89</v>
      </c>
      <c r="N12" s="353">
        <v>30</v>
      </c>
      <c r="O12" s="353">
        <v>75</v>
      </c>
      <c r="P12" s="239">
        <v>0</v>
      </c>
      <c r="Q12" s="239">
        <v>0</v>
      </c>
      <c r="R12" s="239">
        <v>0</v>
      </c>
      <c r="S12" s="324">
        <v>0</v>
      </c>
      <c r="T12" s="343">
        <v>34</v>
      </c>
      <c r="U12" s="204">
        <f t="shared" si="0"/>
        <v>0.56666666666666665</v>
      </c>
      <c r="V12" s="205">
        <v>25</v>
      </c>
      <c r="W12" s="204">
        <f t="shared" si="1"/>
        <v>0.41666666666666669</v>
      </c>
      <c r="X12" s="206">
        <v>1</v>
      </c>
      <c r="Y12" s="204">
        <f t="shared" si="2"/>
        <v>1.6666666666666666E-2</v>
      </c>
      <c r="Z12" s="254">
        <f t="shared" si="4"/>
        <v>60</v>
      </c>
      <c r="AA12" s="223">
        <v>0</v>
      </c>
      <c r="AB12" s="255">
        <f t="shared" si="9"/>
        <v>0</v>
      </c>
      <c r="AC12" s="223">
        <v>0</v>
      </c>
      <c r="AD12" s="355">
        <f t="shared" si="10"/>
        <v>0</v>
      </c>
      <c r="AE12" s="358">
        <v>157.5</v>
      </c>
      <c r="AF12" s="223">
        <f t="shared" ref="AF12:AF23" si="11">AE12-AG12</f>
        <v>97.5</v>
      </c>
      <c r="AG12" s="308">
        <v>60</v>
      </c>
      <c r="AH12" s="208">
        <f t="shared" ref="AH12:AH20" si="12">AG12/AE12</f>
        <v>0.38095238095238093</v>
      </c>
    </row>
    <row r="13" spans="1:34" s="209" customFormat="1" ht="15" customHeight="1" x14ac:dyDescent="0.25">
      <c r="A13" s="448"/>
      <c r="B13" s="452"/>
      <c r="C13" s="210" t="s">
        <v>18</v>
      </c>
      <c r="D13" s="325">
        <v>171</v>
      </c>
      <c r="E13" s="185">
        <v>170</v>
      </c>
      <c r="F13" s="185">
        <v>120</v>
      </c>
      <c r="G13" s="185">
        <v>117</v>
      </c>
      <c r="H13" s="185">
        <v>0</v>
      </c>
      <c r="I13" s="185">
        <v>0</v>
      </c>
      <c r="J13" s="185">
        <v>0</v>
      </c>
      <c r="K13" s="326">
        <v>4</v>
      </c>
      <c r="L13" s="354">
        <v>120</v>
      </c>
      <c r="M13" s="351">
        <v>124</v>
      </c>
      <c r="N13" s="351">
        <v>60</v>
      </c>
      <c r="O13" s="351">
        <v>71</v>
      </c>
      <c r="P13" s="185">
        <v>0</v>
      </c>
      <c r="Q13" s="185">
        <v>0</v>
      </c>
      <c r="R13" s="185">
        <v>0</v>
      </c>
      <c r="S13" s="326">
        <v>0</v>
      </c>
      <c r="T13" s="340">
        <v>55</v>
      </c>
      <c r="U13" s="189">
        <f>T13/(T13+V13+X13)</f>
        <v>0.91666666666666663</v>
      </c>
      <c r="V13" s="91">
        <v>5</v>
      </c>
      <c r="W13" s="189">
        <f>V13/(T13+V13+X13)</f>
        <v>8.3333333333333329E-2</v>
      </c>
      <c r="X13" s="180">
        <v>0</v>
      </c>
      <c r="Y13" s="189">
        <f>X13/(T13+V13+X13)</f>
        <v>0</v>
      </c>
      <c r="Z13" s="236">
        <f>T13+V13+X13</f>
        <v>60</v>
      </c>
      <c r="AA13" s="84">
        <v>0</v>
      </c>
      <c r="AB13" s="237">
        <f t="shared" si="9"/>
        <v>0</v>
      </c>
      <c r="AC13" s="84">
        <v>0</v>
      </c>
      <c r="AD13" s="356">
        <f t="shared" si="10"/>
        <v>0</v>
      </c>
      <c r="AE13" s="313">
        <v>157.5</v>
      </c>
      <c r="AF13" s="84">
        <f>AE13-AG13</f>
        <v>135</v>
      </c>
      <c r="AG13" s="315">
        <v>22.5</v>
      </c>
      <c r="AH13" s="214">
        <f t="shared" si="12"/>
        <v>0.14285714285714285</v>
      </c>
    </row>
    <row r="14" spans="1:34" s="209" customFormat="1" ht="15" customHeight="1" x14ac:dyDescent="0.25">
      <c r="A14" s="448"/>
      <c r="B14" s="452"/>
      <c r="C14" s="210" t="s">
        <v>11</v>
      </c>
      <c r="D14" s="325">
        <v>75</v>
      </c>
      <c r="E14" s="185">
        <v>78</v>
      </c>
      <c r="F14" s="185">
        <v>180</v>
      </c>
      <c r="G14" s="185">
        <v>160</v>
      </c>
      <c r="H14" s="185">
        <v>0</v>
      </c>
      <c r="I14" s="185">
        <v>0</v>
      </c>
      <c r="J14" s="185">
        <v>0</v>
      </c>
      <c r="K14" s="326">
        <v>8</v>
      </c>
      <c r="L14" s="346">
        <v>60</v>
      </c>
      <c r="M14" s="186">
        <v>69</v>
      </c>
      <c r="N14" s="186">
        <v>180</v>
      </c>
      <c r="O14" s="186">
        <v>167</v>
      </c>
      <c r="P14" s="185">
        <v>0</v>
      </c>
      <c r="Q14" s="185">
        <v>0</v>
      </c>
      <c r="R14" s="185">
        <v>0</v>
      </c>
      <c r="S14" s="326">
        <v>2</v>
      </c>
      <c r="T14" s="340">
        <v>59</v>
      </c>
      <c r="U14" s="189">
        <f>T14/(T14+V14+X14)</f>
        <v>0.98333333333333328</v>
      </c>
      <c r="V14" s="91">
        <v>1</v>
      </c>
      <c r="W14" s="189">
        <f>V14/(T14+V14+X14)</f>
        <v>1.6666666666666666E-2</v>
      </c>
      <c r="X14" s="91">
        <v>0</v>
      </c>
      <c r="Y14" s="189">
        <f>X14/(T14+V14+X14)</f>
        <v>0</v>
      </c>
      <c r="Z14" s="236">
        <f>T14+V14+X14</f>
        <v>60</v>
      </c>
      <c r="AA14" s="84">
        <v>0</v>
      </c>
      <c r="AB14" s="237">
        <f t="shared" si="9"/>
        <v>0</v>
      </c>
      <c r="AC14" s="84">
        <v>0</v>
      </c>
      <c r="AD14" s="356">
        <f t="shared" si="10"/>
        <v>0</v>
      </c>
      <c r="AE14" s="313">
        <v>157.5</v>
      </c>
      <c r="AF14" s="84">
        <f>AE14-AG14</f>
        <v>157.5</v>
      </c>
      <c r="AG14" s="315">
        <v>0</v>
      </c>
      <c r="AH14" s="214">
        <f t="shared" si="12"/>
        <v>0</v>
      </c>
    </row>
    <row r="15" spans="1:34" s="209" customFormat="1" ht="15" customHeight="1" x14ac:dyDescent="0.25">
      <c r="A15" s="448"/>
      <c r="B15" s="452"/>
      <c r="C15" s="210" t="s">
        <v>52</v>
      </c>
      <c r="D15" s="325">
        <v>201</v>
      </c>
      <c r="E15" s="185">
        <v>186</v>
      </c>
      <c r="F15" s="185">
        <v>60</v>
      </c>
      <c r="G15" s="185">
        <v>68</v>
      </c>
      <c r="H15" s="185">
        <v>0</v>
      </c>
      <c r="I15" s="185">
        <v>0</v>
      </c>
      <c r="J15" s="185">
        <v>0</v>
      </c>
      <c r="K15" s="326">
        <v>0</v>
      </c>
      <c r="L15" s="346">
        <v>150</v>
      </c>
      <c r="M15" s="186">
        <v>148</v>
      </c>
      <c r="N15" s="186">
        <v>30</v>
      </c>
      <c r="O15" s="186">
        <v>42</v>
      </c>
      <c r="P15" s="185">
        <v>0</v>
      </c>
      <c r="Q15" s="185">
        <v>0</v>
      </c>
      <c r="R15" s="185">
        <v>0</v>
      </c>
      <c r="S15" s="326">
        <v>0</v>
      </c>
      <c r="T15" s="340">
        <v>38</v>
      </c>
      <c r="U15" s="189">
        <f t="shared" si="0"/>
        <v>0.6333333333333333</v>
      </c>
      <c r="V15" s="91">
        <v>21</v>
      </c>
      <c r="W15" s="189">
        <f t="shared" si="1"/>
        <v>0.35</v>
      </c>
      <c r="X15" s="180">
        <v>1</v>
      </c>
      <c r="Y15" s="189">
        <f t="shared" si="2"/>
        <v>1.6666666666666666E-2</v>
      </c>
      <c r="Z15" s="236">
        <f t="shared" si="4"/>
        <v>60</v>
      </c>
      <c r="AA15" s="84">
        <v>0</v>
      </c>
      <c r="AB15" s="237">
        <f t="shared" si="9"/>
        <v>0</v>
      </c>
      <c r="AC15" s="84">
        <v>0</v>
      </c>
      <c r="AD15" s="356">
        <f t="shared" si="10"/>
        <v>0</v>
      </c>
      <c r="AE15" s="313">
        <v>157.5</v>
      </c>
      <c r="AF15" s="84">
        <f t="shared" si="11"/>
        <v>142.44999999999999</v>
      </c>
      <c r="AG15" s="315">
        <v>15.05</v>
      </c>
      <c r="AH15" s="214">
        <f t="shared" si="12"/>
        <v>9.555555555555556E-2</v>
      </c>
    </row>
    <row r="16" spans="1:34" s="209" customFormat="1" ht="15" customHeight="1" x14ac:dyDescent="0.25">
      <c r="A16" s="448"/>
      <c r="B16" s="452"/>
      <c r="C16" s="210" t="s">
        <v>17</v>
      </c>
      <c r="D16" s="325">
        <v>81</v>
      </c>
      <c r="E16" s="185">
        <v>91</v>
      </c>
      <c r="F16" s="185">
        <v>90</v>
      </c>
      <c r="G16" s="185">
        <v>81</v>
      </c>
      <c r="H16" s="185">
        <v>0</v>
      </c>
      <c r="I16" s="185">
        <v>0</v>
      </c>
      <c r="J16" s="185">
        <v>0</v>
      </c>
      <c r="K16" s="326">
        <v>7</v>
      </c>
      <c r="L16" s="346">
        <v>60</v>
      </c>
      <c r="M16" s="186">
        <v>75</v>
      </c>
      <c r="N16" s="186">
        <v>60</v>
      </c>
      <c r="O16" s="186">
        <v>76</v>
      </c>
      <c r="P16" s="185">
        <v>0</v>
      </c>
      <c r="Q16" s="185">
        <v>0</v>
      </c>
      <c r="R16" s="185">
        <v>0</v>
      </c>
      <c r="S16" s="326">
        <v>0</v>
      </c>
      <c r="T16" s="340">
        <v>28</v>
      </c>
      <c r="U16" s="189">
        <f>T16/(T16+V16+X16)</f>
        <v>0.46666666666666667</v>
      </c>
      <c r="V16" s="91">
        <v>31</v>
      </c>
      <c r="W16" s="189">
        <f>V16/(T16+V16+X16)</f>
        <v>0.51666666666666672</v>
      </c>
      <c r="X16" s="91">
        <v>1</v>
      </c>
      <c r="Y16" s="189">
        <f>X16/(T16+V16+X16)</f>
        <v>1.6666666666666666E-2</v>
      </c>
      <c r="Z16" s="236">
        <f>T16+V16+X16</f>
        <v>60</v>
      </c>
      <c r="AA16" s="84">
        <v>0</v>
      </c>
      <c r="AB16" s="237">
        <f t="shared" si="9"/>
        <v>0</v>
      </c>
      <c r="AC16" s="84">
        <v>0</v>
      </c>
      <c r="AD16" s="356">
        <f t="shared" si="10"/>
        <v>0</v>
      </c>
      <c r="AE16" s="313">
        <v>157.5</v>
      </c>
      <c r="AF16" s="238">
        <f>AE16-AG16</f>
        <v>60</v>
      </c>
      <c r="AG16" s="315">
        <v>97.5</v>
      </c>
      <c r="AH16" s="214">
        <f t="shared" si="12"/>
        <v>0.61904761904761907</v>
      </c>
    </row>
    <row r="17" spans="1:34" s="209" customFormat="1" ht="15" customHeight="1" x14ac:dyDescent="0.25">
      <c r="A17" s="448"/>
      <c r="B17" s="452"/>
      <c r="C17" s="210" t="s">
        <v>69</v>
      </c>
      <c r="D17" s="333">
        <v>104</v>
      </c>
      <c r="E17" s="322">
        <v>119</v>
      </c>
      <c r="F17" s="322">
        <v>150</v>
      </c>
      <c r="G17" s="322">
        <v>144</v>
      </c>
      <c r="H17" s="322">
        <v>0</v>
      </c>
      <c r="I17" s="322">
        <v>0</v>
      </c>
      <c r="J17" s="322">
        <v>0</v>
      </c>
      <c r="K17" s="334">
        <v>0</v>
      </c>
      <c r="L17" s="333">
        <v>90</v>
      </c>
      <c r="M17" s="322">
        <v>101</v>
      </c>
      <c r="N17" s="322">
        <v>120</v>
      </c>
      <c r="O17" s="322">
        <v>114</v>
      </c>
      <c r="P17" s="322">
        <v>0</v>
      </c>
      <c r="Q17" s="322">
        <v>0</v>
      </c>
      <c r="R17" s="322">
        <v>0</v>
      </c>
      <c r="S17" s="334">
        <v>0</v>
      </c>
      <c r="T17" s="340">
        <v>34</v>
      </c>
      <c r="U17" s="189">
        <f>T17/(T17+V17+X17)</f>
        <v>0.56666666666666665</v>
      </c>
      <c r="V17" s="91">
        <v>26</v>
      </c>
      <c r="W17" s="189">
        <f>V17/(T17+V17+X17)</f>
        <v>0.43333333333333335</v>
      </c>
      <c r="X17" s="91">
        <v>0</v>
      </c>
      <c r="Y17" s="189">
        <f>X17/(T17+V17+X17)</f>
        <v>0</v>
      </c>
      <c r="Z17" s="236">
        <f>T17+V17+X17</f>
        <v>60</v>
      </c>
      <c r="AA17" s="84">
        <v>0</v>
      </c>
      <c r="AB17" s="237">
        <f t="shared" si="9"/>
        <v>0</v>
      </c>
      <c r="AC17" s="84">
        <v>0</v>
      </c>
      <c r="AD17" s="356">
        <f t="shared" si="10"/>
        <v>0</v>
      </c>
      <c r="AE17" s="313">
        <v>157.5</v>
      </c>
      <c r="AF17" s="84">
        <f>AE17-AG17</f>
        <v>157.5</v>
      </c>
      <c r="AG17" s="315">
        <v>0</v>
      </c>
      <c r="AH17" s="214">
        <f t="shared" si="12"/>
        <v>0</v>
      </c>
    </row>
    <row r="18" spans="1:34" s="209" customFormat="1" ht="15" customHeight="1" x14ac:dyDescent="0.25">
      <c r="A18" s="448"/>
      <c r="B18" s="452"/>
      <c r="C18" s="210" t="s">
        <v>86</v>
      </c>
      <c r="D18" s="325">
        <v>212</v>
      </c>
      <c r="E18" s="185">
        <v>203</v>
      </c>
      <c r="F18" s="185">
        <v>120</v>
      </c>
      <c r="G18" s="185">
        <v>130</v>
      </c>
      <c r="H18" s="185">
        <v>0</v>
      </c>
      <c r="I18" s="185">
        <v>0</v>
      </c>
      <c r="J18" s="185">
        <v>0</v>
      </c>
      <c r="K18" s="326">
        <v>26</v>
      </c>
      <c r="L18" s="346">
        <v>180</v>
      </c>
      <c r="M18" s="186">
        <v>178</v>
      </c>
      <c r="N18" s="186">
        <v>120</v>
      </c>
      <c r="O18" s="186">
        <v>159</v>
      </c>
      <c r="P18" s="185">
        <v>0</v>
      </c>
      <c r="Q18" s="185">
        <v>0</v>
      </c>
      <c r="R18" s="185">
        <v>0</v>
      </c>
      <c r="S18" s="326">
        <v>2</v>
      </c>
      <c r="T18" s="340">
        <v>43</v>
      </c>
      <c r="U18" s="189">
        <f>T18/(T18+V18+X18)</f>
        <v>0.71666666666666667</v>
      </c>
      <c r="V18" s="91">
        <v>17</v>
      </c>
      <c r="W18" s="189">
        <f>V18/(T18+V18+X18)</f>
        <v>0.28333333333333333</v>
      </c>
      <c r="X18" s="180">
        <v>0</v>
      </c>
      <c r="Y18" s="189">
        <f>X18/(T18+V18+X18)</f>
        <v>0</v>
      </c>
      <c r="Z18" s="236">
        <f>T18+V18+X18</f>
        <v>60</v>
      </c>
      <c r="AA18" s="84">
        <v>0</v>
      </c>
      <c r="AB18" s="237">
        <f t="shared" si="9"/>
        <v>0</v>
      </c>
      <c r="AC18" s="84">
        <v>0</v>
      </c>
      <c r="AD18" s="356">
        <f t="shared" si="10"/>
        <v>0</v>
      </c>
      <c r="AE18" s="313">
        <v>157.5</v>
      </c>
      <c r="AF18" s="84">
        <f>AE18-AG18</f>
        <v>157.5</v>
      </c>
      <c r="AG18" s="315">
        <v>0</v>
      </c>
      <c r="AH18" s="214">
        <f t="shared" si="12"/>
        <v>0</v>
      </c>
    </row>
    <row r="19" spans="1:34" s="209" customFormat="1" ht="15" customHeight="1" x14ac:dyDescent="0.25">
      <c r="A19" s="448"/>
      <c r="B19" s="452"/>
      <c r="C19" s="210" t="s">
        <v>68</v>
      </c>
      <c r="D19" s="325">
        <v>141</v>
      </c>
      <c r="E19" s="185">
        <v>141</v>
      </c>
      <c r="F19" s="185">
        <v>180</v>
      </c>
      <c r="G19" s="185">
        <v>189</v>
      </c>
      <c r="H19" s="185">
        <v>0</v>
      </c>
      <c r="I19" s="185">
        <v>13</v>
      </c>
      <c r="J19" s="185">
        <v>0</v>
      </c>
      <c r="K19" s="326">
        <v>3</v>
      </c>
      <c r="L19" s="346">
        <v>120</v>
      </c>
      <c r="M19" s="186">
        <v>120</v>
      </c>
      <c r="N19" s="186">
        <v>150</v>
      </c>
      <c r="O19" s="186">
        <v>169</v>
      </c>
      <c r="P19" s="185">
        <v>0</v>
      </c>
      <c r="Q19" s="185">
        <v>0</v>
      </c>
      <c r="R19" s="185">
        <v>0</v>
      </c>
      <c r="S19" s="326">
        <v>0</v>
      </c>
      <c r="T19" s="340">
        <v>49</v>
      </c>
      <c r="U19" s="189">
        <f>T19/(T19+V19+X19)</f>
        <v>0.81666666666666665</v>
      </c>
      <c r="V19" s="91">
        <v>11</v>
      </c>
      <c r="W19" s="189">
        <f>V19/(T19+V19+X19)</f>
        <v>0.18333333333333332</v>
      </c>
      <c r="X19" s="180">
        <v>0</v>
      </c>
      <c r="Y19" s="189">
        <f>X19/(T19+V19+X19)</f>
        <v>0</v>
      </c>
      <c r="Z19" s="236">
        <f>T19+V19+X19</f>
        <v>60</v>
      </c>
      <c r="AA19" s="84">
        <v>0</v>
      </c>
      <c r="AB19" s="237">
        <f t="shared" si="9"/>
        <v>0</v>
      </c>
      <c r="AC19" s="84">
        <v>0</v>
      </c>
      <c r="AD19" s="356">
        <f t="shared" si="10"/>
        <v>0</v>
      </c>
      <c r="AE19" s="313">
        <v>157.5</v>
      </c>
      <c r="AF19" s="84">
        <f>AE19-AG19</f>
        <v>157.5</v>
      </c>
      <c r="AG19" s="315">
        <v>0</v>
      </c>
      <c r="AH19" s="214">
        <f t="shared" si="12"/>
        <v>0</v>
      </c>
    </row>
    <row r="20" spans="1:34" s="209" customFormat="1" ht="15" customHeight="1" x14ac:dyDescent="0.25">
      <c r="A20" s="448"/>
      <c r="B20" s="452"/>
      <c r="C20" s="210" t="s">
        <v>53</v>
      </c>
      <c r="D20" s="325">
        <v>81</v>
      </c>
      <c r="E20" s="185">
        <v>79</v>
      </c>
      <c r="F20" s="185">
        <v>51</v>
      </c>
      <c r="G20" s="185">
        <v>57</v>
      </c>
      <c r="H20" s="185">
        <v>0</v>
      </c>
      <c r="I20" s="185">
        <v>0</v>
      </c>
      <c r="J20" s="185">
        <v>0</v>
      </c>
      <c r="K20" s="326">
        <v>9</v>
      </c>
      <c r="L20" s="346">
        <v>60</v>
      </c>
      <c r="M20" s="186">
        <v>59</v>
      </c>
      <c r="N20" s="186">
        <v>30</v>
      </c>
      <c r="O20" s="186">
        <v>52</v>
      </c>
      <c r="P20" s="185">
        <v>0</v>
      </c>
      <c r="Q20" s="185">
        <v>0</v>
      </c>
      <c r="R20" s="185">
        <v>0</v>
      </c>
      <c r="S20" s="326">
        <v>4</v>
      </c>
      <c r="T20" s="340">
        <v>46</v>
      </c>
      <c r="U20" s="189">
        <f>T20/(T20+V20+X20)</f>
        <v>0.76666666666666672</v>
      </c>
      <c r="V20" s="91">
        <v>14</v>
      </c>
      <c r="W20" s="189">
        <f>V20/(T20+V20+X20)</f>
        <v>0.23333333333333334</v>
      </c>
      <c r="X20" s="180">
        <v>0</v>
      </c>
      <c r="Y20" s="189">
        <f>X20/(T20+V20+X20)</f>
        <v>0</v>
      </c>
      <c r="Z20" s="236">
        <f>T20+V20+X20</f>
        <v>60</v>
      </c>
      <c r="AA20" s="84">
        <v>1</v>
      </c>
      <c r="AB20" s="237">
        <f t="shared" si="9"/>
        <v>1.6666666666666666E-2</v>
      </c>
      <c r="AC20" s="84">
        <v>0</v>
      </c>
      <c r="AD20" s="356">
        <f t="shared" si="10"/>
        <v>0</v>
      </c>
      <c r="AE20" s="313">
        <v>157.5</v>
      </c>
      <c r="AF20" s="84">
        <f>AE20-AG20</f>
        <v>142.5</v>
      </c>
      <c r="AG20" s="315">
        <v>15</v>
      </c>
      <c r="AH20" s="214">
        <f t="shared" si="12"/>
        <v>9.5238095238095233E-2</v>
      </c>
    </row>
    <row r="21" spans="1:34" s="209" customFormat="1" ht="15" customHeight="1" x14ac:dyDescent="0.25">
      <c r="A21" s="448"/>
      <c r="B21" s="452"/>
      <c r="C21" s="210" t="s">
        <v>16</v>
      </c>
      <c r="D21" s="325">
        <v>179</v>
      </c>
      <c r="E21" s="185">
        <v>188</v>
      </c>
      <c r="F21" s="185">
        <v>180</v>
      </c>
      <c r="G21" s="185">
        <v>146</v>
      </c>
      <c r="H21" s="185">
        <v>0</v>
      </c>
      <c r="I21" s="185">
        <v>0</v>
      </c>
      <c r="J21" s="185">
        <v>0</v>
      </c>
      <c r="K21" s="326">
        <v>12</v>
      </c>
      <c r="L21" s="346">
        <v>120</v>
      </c>
      <c r="M21" s="186">
        <v>135</v>
      </c>
      <c r="N21" s="186">
        <v>180</v>
      </c>
      <c r="O21" s="186">
        <v>181</v>
      </c>
      <c r="P21" s="185">
        <v>0</v>
      </c>
      <c r="Q21" s="185">
        <v>0</v>
      </c>
      <c r="R21" s="185">
        <v>0</v>
      </c>
      <c r="S21" s="326">
        <v>4</v>
      </c>
      <c r="T21" s="340">
        <v>34</v>
      </c>
      <c r="U21" s="189">
        <f t="shared" si="0"/>
        <v>0.56666666666666665</v>
      </c>
      <c r="V21" s="91">
        <v>26</v>
      </c>
      <c r="W21" s="189">
        <f t="shared" si="1"/>
        <v>0.43333333333333335</v>
      </c>
      <c r="X21" s="180">
        <v>0</v>
      </c>
      <c r="Y21" s="189">
        <f t="shared" si="2"/>
        <v>0</v>
      </c>
      <c r="Z21" s="236">
        <f t="shared" si="4"/>
        <v>60</v>
      </c>
      <c r="AA21" s="84">
        <v>0</v>
      </c>
      <c r="AB21" s="237">
        <f t="shared" si="5"/>
        <v>0</v>
      </c>
      <c r="AC21" s="84">
        <v>0</v>
      </c>
      <c r="AD21" s="356">
        <f t="shared" si="6"/>
        <v>0</v>
      </c>
      <c r="AE21" s="313">
        <v>285</v>
      </c>
      <c r="AF21" s="238">
        <f t="shared" si="11"/>
        <v>225</v>
      </c>
      <c r="AG21" s="315">
        <v>60</v>
      </c>
      <c r="AH21" s="214">
        <f t="shared" ref="AH21:AH22" si="13">AG21/AE21</f>
        <v>0.21052631578947367</v>
      </c>
    </row>
    <row r="22" spans="1:34" s="209" customFormat="1" ht="15" customHeight="1" x14ac:dyDescent="0.25">
      <c r="A22" s="448"/>
      <c r="B22" s="452"/>
      <c r="C22" s="210" t="s">
        <v>91</v>
      </c>
      <c r="D22" s="325">
        <v>132</v>
      </c>
      <c r="E22" s="185">
        <v>113</v>
      </c>
      <c r="F22" s="185">
        <v>111</v>
      </c>
      <c r="G22" s="185">
        <v>67</v>
      </c>
      <c r="H22" s="185">
        <v>0</v>
      </c>
      <c r="I22" s="185">
        <v>14</v>
      </c>
      <c r="J22" s="185">
        <v>0</v>
      </c>
      <c r="K22" s="326">
        <v>12</v>
      </c>
      <c r="L22" s="346">
        <v>66</v>
      </c>
      <c r="M22" s="186">
        <v>44</v>
      </c>
      <c r="N22" s="186">
        <v>84</v>
      </c>
      <c r="O22" s="186">
        <v>83</v>
      </c>
      <c r="P22" s="185">
        <v>0</v>
      </c>
      <c r="Q22" s="185">
        <v>0</v>
      </c>
      <c r="R22" s="185">
        <v>0</v>
      </c>
      <c r="S22" s="326">
        <v>0</v>
      </c>
      <c r="T22" s="340" t="s">
        <v>54</v>
      </c>
      <c r="U22" s="189" t="s">
        <v>54</v>
      </c>
      <c r="V22" s="91" t="s">
        <v>54</v>
      </c>
      <c r="W22" s="189" t="s">
        <v>54</v>
      </c>
      <c r="X22" s="301">
        <v>0</v>
      </c>
      <c r="Y22" s="189" t="s">
        <v>54</v>
      </c>
      <c r="Z22" s="236"/>
      <c r="AA22" s="84">
        <v>0</v>
      </c>
      <c r="AB22" s="237">
        <v>0</v>
      </c>
      <c r="AC22" s="84">
        <v>0</v>
      </c>
      <c r="AD22" s="356">
        <v>0</v>
      </c>
      <c r="AE22" s="313">
        <v>157.5</v>
      </c>
      <c r="AF22" s="238">
        <f t="shared" si="11"/>
        <v>150</v>
      </c>
      <c r="AG22" s="315">
        <v>7.5</v>
      </c>
      <c r="AH22" s="214">
        <f t="shared" si="13"/>
        <v>4.7619047619047616E-2</v>
      </c>
    </row>
    <row r="23" spans="1:34" s="209" customFormat="1" ht="15" customHeight="1" x14ac:dyDescent="0.25">
      <c r="A23" s="448"/>
      <c r="B23" s="452"/>
      <c r="C23" s="210" t="s">
        <v>78</v>
      </c>
      <c r="D23" s="325">
        <v>171</v>
      </c>
      <c r="E23" s="185">
        <v>178</v>
      </c>
      <c r="F23" s="185">
        <v>180</v>
      </c>
      <c r="G23" s="185">
        <v>198</v>
      </c>
      <c r="H23" s="185">
        <v>0</v>
      </c>
      <c r="I23" s="185">
        <v>13</v>
      </c>
      <c r="J23" s="185">
        <v>0</v>
      </c>
      <c r="K23" s="326">
        <v>0</v>
      </c>
      <c r="L23" s="346">
        <v>150</v>
      </c>
      <c r="M23" s="186">
        <v>180</v>
      </c>
      <c r="N23" s="186">
        <v>180</v>
      </c>
      <c r="O23" s="186">
        <v>197</v>
      </c>
      <c r="P23" s="185">
        <v>0</v>
      </c>
      <c r="Q23" s="185">
        <v>0</v>
      </c>
      <c r="R23" s="185">
        <v>0</v>
      </c>
      <c r="S23" s="326">
        <v>0</v>
      </c>
      <c r="T23" s="340">
        <v>50</v>
      </c>
      <c r="U23" s="189">
        <f t="shared" si="0"/>
        <v>0.83333333333333337</v>
      </c>
      <c r="V23" s="91">
        <v>10</v>
      </c>
      <c r="W23" s="189">
        <f t="shared" si="1"/>
        <v>0.16666666666666666</v>
      </c>
      <c r="X23" s="180">
        <v>0</v>
      </c>
      <c r="Y23" s="189">
        <f t="shared" si="2"/>
        <v>0</v>
      </c>
      <c r="Z23" s="236">
        <f t="shared" si="4"/>
        <v>60</v>
      </c>
      <c r="AA23" s="84">
        <v>0</v>
      </c>
      <c r="AB23" s="237">
        <f t="shared" si="5"/>
        <v>0</v>
      </c>
      <c r="AC23" s="84">
        <v>0</v>
      </c>
      <c r="AD23" s="356">
        <f t="shared" si="6"/>
        <v>0</v>
      </c>
      <c r="AE23" s="313">
        <v>157.5</v>
      </c>
      <c r="AF23" s="84">
        <f t="shared" si="11"/>
        <v>67.5</v>
      </c>
      <c r="AG23" s="315">
        <v>90</v>
      </c>
      <c r="AH23" s="214">
        <f t="shared" ref="AH23" si="14">AG23/AE23</f>
        <v>0.5714285714285714</v>
      </c>
    </row>
    <row r="24" spans="1:34" s="215" customFormat="1" ht="15" customHeight="1" thickBot="1" x14ac:dyDescent="0.3">
      <c r="A24" s="450"/>
      <c r="B24" s="453"/>
      <c r="C24" s="216" t="s">
        <v>12</v>
      </c>
      <c r="D24" s="335">
        <v>81</v>
      </c>
      <c r="E24" s="256">
        <v>93</v>
      </c>
      <c r="F24" s="256">
        <v>90</v>
      </c>
      <c r="G24" s="256">
        <v>96</v>
      </c>
      <c r="H24" s="256">
        <v>0</v>
      </c>
      <c r="I24" s="256">
        <v>0</v>
      </c>
      <c r="J24" s="256">
        <v>0</v>
      </c>
      <c r="K24" s="336">
        <v>0</v>
      </c>
      <c r="L24" s="347">
        <v>60</v>
      </c>
      <c r="M24" s="257">
        <v>85</v>
      </c>
      <c r="N24" s="257">
        <v>60</v>
      </c>
      <c r="O24" s="257">
        <v>60</v>
      </c>
      <c r="P24" s="256">
        <v>0</v>
      </c>
      <c r="Q24" s="256">
        <v>0</v>
      </c>
      <c r="R24" s="256">
        <v>0</v>
      </c>
      <c r="S24" s="336">
        <v>0</v>
      </c>
      <c r="T24" s="344">
        <v>32</v>
      </c>
      <c r="U24" s="279">
        <f>T24/(T24+V24+X24)</f>
        <v>0.53333333333333333</v>
      </c>
      <c r="V24" s="184">
        <v>28</v>
      </c>
      <c r="W24" s="279">
        <f>V24/(T24+V24+X24)</f>
        <v>0.46666666666666667</v>
      </c>
      <c r="X24" s="301">
        <v>0</v>
      </c>
      <c r="Y24" s="279">
        <f>X24/(T24+V24+X24)</f>
        <v>0</v>
      </c>
      <c r="Z24" s="280">
        <f>T24+V24+X24</f>
        <v>60</v>
      </c>
      <c r="AA24" s="251">
        <v>0</v>
      </c>
      <c r="AB24" s="281">
        <f>AA24/(T24+V24+X24)</f>
        <v>0</v>
      </c>
      <c r="AC24" s="251">
        <v>0</v>
      </c>
      <c r="AD24" s="357">
        <f>AC24/(T24+V24+X24)</f>
        <v>0</v>
      </c>
      <c r="AE24" s="359">
        <v>136.5</v>
      </c>
      <c r="AF24" s="360">
        <f>AE24-AG24</f>
        <v>104</v>
      </c>
      <c r="AG24" s="361">
        <v>32.5</v>
      </c>
      <c r="AH24" s="362">
        <f>AG24/AE24</f>
        <v>0.23809523809523808</v>
      </c>
    </row>
    <row r="25" spans="1:34" ht="15" customHeight="1" thickBot="1" x14ac:dyDescent="0.3">
      <c r="A25" s="427" t="s">
        <v>42</v>
      </c>
      <c r="B25" s="428"/>
      <c r="C25" s="429"/>
      <c r="D25" s="112">
        <f t="shared" ref="D25:T25" si="15">SUM(D4:D24)</f>
        <v>3279</v>
      </c>
      <c r="E25" s="114">
        <f t="shared" si="15"/>
        <v>3209</v>
      </c>
      <c r="F25" s="114">
        <f t="shared" si="15"/>
        <v>2406</v>
      </c>
      <c r="G25" s="298">
        <f t="shared" si="15"/>
        <v>2386</v>
      </c>
      <c r="H25" s="298">
        <f t="shared" si="15"/>
        <v>0</v>
      </c>
      <c r="I25" s="298">
        <f t="shared" si="15"/>
        <v>50</v>
      </c>
      <c r="J25" s="298">
        <f t="shared" si="15"/>
        <v>0</v>
      </c>
      <c r="K25" s="298">
        <f t="shared" si="15"/>
        <v>97</v>
      </c>
      <c r="L25" s="112">
        <f t="shared" si="15"/>
        <v>2406</v>
      </c>
      <c r="M25" s="114">
        <f t="shared" si="15"/>
        <v>2470</v>
      </c>
      <c r="N25" s="114">
        <f t="shared" si="15"/>
        <v>1830</v>
      </c>
      <c r="O25" s="114">
        <f t="shared" si="15"/>
        <v>2057</v>
      </c>
      <c r="P25" s="298">
        <f t="shared" si="15"/>
        <v>0</v>
      </c>
      <c r="Q25" s="114">
        <f t="shared" si="15"/>
        <v>12</v>
      </c>
      <c r="R25" s="298">
        <f t="shared" si="15"/>
        <v>0</v>
      </c>
      <c r="S25" s="297">
        <f t="shared" si="15"/>
        <v>12</v>
      </c>
      <c r="T25" s="319">
        <f t="shared" si="15"/>
        <v>879</v>
      </c>
      <c r="U25" s="116">
        <f>T25/(T25+V25+X25)</f>
        <v>0.77105263157894732</v>
      </c>
      <c r="V25" s="114">
        <f>SUM(V4:V24)</f>
        <v>258</v>
      </c>
      <c r="W25" s="116">
        <f>V25/(T25+V25+X25)</f>
        <v>0.22631578947368422</v>
      </c>
      <c r="X25" s="114">
        <f>SUM(X4:X24)</f>
        <v>3</v>
      </c>
      <c r="Y25" s="117">
        <f>X25/(T25+V25+X25)</f>
        <v>2.631578947368421E-3</v>
      </c>
      <c r="Z25" s="300">
        <f t="shared" si="4"/>
        <v>1140</v>
      </c>
      <c r="AA25" s="119">
        <f>SUM(AA4:AA24)</f>
        <v>1</v>
      </c>
      <c r="AB25" s="111">
        <f>AA25/(T25+V25+X25)</f>
        <v>8.7719298245614037E-4</v>
      </c>
      <c r="AC25" s="119">
        <f>SUM(AC4:AC24)</f>
        <v>0</v>
      </c>
      <c r="AD25" s="111">
        <f>AC25/(T25+V25+X25)</f>
        <v>0</v>
      </c>
      <c r="AE25" s="363">
        <f>SUM(AE4:AE24)</f>
        <v>2941.5</v>
      </c>
      <c r="AF25" s="364">
        <f>SUM(AF4:AF24)</f>
        <v>2406.4499999999998</v>
      </c>
      <c r="AG25" s="365">
        <f>SUM(AG4:AG24)</f>
        <v>722.55</v>
      </c>
      <c r="AH25" s="366">
        <f>AG25/AE25</f>
        <v>0.24563997960224374</v>
      </c>
    </row>
    <row r="26" spans="1:34" s="209" customFormat="1" ht="15" customHeight="1" thickBot="1" x14ac:dyDescent="0.3">
      <c r="A26" s="442" t="s">
        <v>38</v>
      </c>
      <c r="B26" s="443"/>
      <c r="C26" s="218" t="s">
        <v>83</v>
      </c>
      <c r="D26" s="323">
        <v>167</v>
      </c>
      <c r="E26" s="239">
        <v>167</v>
      </c>
      <c r="F26" s="239">
        <v>137</v>
      </c>
      <c r="G26" s="239">
        <v>125</v>
      </c>
      <c r="H26" s="239">
        <v>0</v>
      </c>
      <c r="I26" s="239">
        <v>0</v>
      </c>
      <c r="J26" s="239">
        <v>0</v>
      </c>
      <c r="K26" s="324">
        <v>12</v>
      </c>
      <c r="L26" s="321">
        <v>123</v>
      </c>
      <c r="M26" s="233">
        <v>122</v>
      </c>
      <c r="N26" s="233">
        <v>68</v>
      </c>
      <c r="O26" s="233">
        <v>71</v>
      </c>
      <c r="P26" s="239">
        <v>0</v>
      </c>
      <c r="Q26" s="232">
        <v>0</v>
      </c>
      <c r="R26" s="239">
        <v>0</v>
      </c>
      <c r="S26" s="232">
        <v>0</v>
      </c>
      <c r="T26" s="282">
        <v>59</v>
      </c>
      <c r="U26" s="283">
        <f>T26/(T26+V26+X26)</f>
        <v>0.98333333333333328</v>
      </c>
      <c r="V26" s="284">
        <v>1</v>
      </c>
      <c r="W26" s="283">
        <f t="shared" ref="W26:W44" si="16">V26/(T26+V26+X26)</f>
        <v>1.6666666666666666E-2</v>
      </c>
      <c r="X26" s="303">
        <v>0</v>
      </c>
      <c r="Y26" s="285">
        <f t="shared" ref="Y26:Y44" si="17">X26/(T26+V26+X26)</f>
        <v>0</v>
      </c>
      <c r="Z26" s="286">
        <f t="shared" si="4"/>
        <v>60</v>
      </c>
      <c r="AA26" s="287">
        <v>0</v>
      </c>
      <c r="AB26" s="212">
        <f t="shared" ref="AB26:AB32" si="18">AA26/(T26+V26+X26)</f>
        <v>0</v>
      </c>
      <c r="AC26" s="288">
        <v>0</v>
      </c>
      <c r="AD26" s="212">
        <f t="shared" ref="AD26:AD32" si="19">AC26/(T26+V26+X26)</f>
        <v>0</v>
      </c>
      <c r="AE26" s="358">
        <v>157.5</v>
      </c>
      <c r="AF26" s="367">
        <f>AE26-AG26</f>
        <v>157.5</v>
      </c>
      <c r="AG26" s="308">
        <v>0</v>
      </c>
      <c r="AH26" s="208">
        <f t="shared" ref="AH26:AH32" si="20">AG26/AE26</f>
        <v>0</v>
      </c>
    </row>
    <row r="27" spans="1:34" s="209" customFormat="1" ht="15" customHeight="1" thickBot="1" x14ac:dyDescent="0.3">
      <c r="A27" s="442"/>
      <c r="B27" s="443"/>
      <c r="C27" s="218" t="s">
        <v>20</v>
      </c>
      <c r="D27" s="325">
        <v>132</v>
      </c>
      <c r="E27" s="185">
        <v>106</v>
      </c>
      <c r="F27" s="185">
        <v>90</v>
      </c>
      <c r="G27" s="185">
        <v>89</v>
      </c>
      <c r="H27" s="185">
        <v>0</v>
      </c>
      <c r="I27" s="185">
        <v>0</v>
      </c>
      <c r="J27" s="185">
        <v>0</v>
      </c>
      <c r="K27" s="326">
        <v>3</v>
      </c>
      <c r="L27" s="320">
        <v>90</v>
      </c>
      <c r="M27" s="186">
        <v>87</v>
      </c>
      <c r="N27" s="186">
        <v>60</v>
      </c>
      <c r="O27" s="186">
        <v>71</v>
      </c>
      <c r="P27" s="185">
        <v>0</v>
      </c>
      <c r="Q27" s="185">
        <v>0</v>
      </c>
      <c r="R27" s="185">
        <v>0</v>
      </c>
      <c r="S27" s="185">
        <v>0</v>
      </c>
      <c r="T27" s="211">
        <v>44</v>
      </c>
      <c r="U27" s="219">
        <f t="shared" ref="U27:U44" si="21">T27/(T27+V27+X27)</f>
        <v>0.73333333333333328</v>
      </c>
      <c r="V27" s="91">
        <v>16</v>
      </c>
      <c r="W27" s="219">
        <f t="shared" si="16"/>
        <v>0.26666666666666666</v>
      </c>
      <c r="X27" s="301">
        <v>0</v>
      </c>
      <c r="Y27" s="220">
        <f t="shared" si="17"/>
        <v>0</v>
      </c>
      <c r="Z27" s="207">
        <f t="shared" si="4"/>
        <v>60</v>
      </c>
      <c r="AA27" s="82">
        <v>0</v>
      </c>
      <c r="AB27" s="212">
        <f t="shared" si="18"/>
        <v>0</v>
      </c>
      <c r="AC27" s="83">
        <v>0</v>
      </c>
      <c r="AD27" s="212">
        <f t="shared" si="19"/>
        <v>0</v>
      </c>
      <c r="AE27" s="313">
        <v>157.5</v>
      </c>
      <c r="AF27" s="84">
        <f>AE27-AG27</f>
        <v>81</v>
      </c>
      <c r="AG27" s="315">
        <v>76.5</v>
      </c>
      <c r="AH27" s="214">
        <f t="shared" si="20"/>
        <v>0.48571428571428571</v>
      </c>
    </row>
    <row r="28" spans="1:34" s="209" customFormat="1" ht="15" customHeight="1" thickBot="1" x14ac:dyDescent="0.3">
      <c r="A28" s="442"/>
      <c r="B28" s="443"/>
      <c r="C28" s="218" t="s">
        <v>21</v>
      </c>
      <c r="D28" s="325">
        <v>111</v>
      </c>
      <c r="E28" s="185">
        <v>116</v>
      </c>
      <c r="F28" s="185">
        <v>150</v>
      </c>
      <c r="G28" s="185">
        <v>109</v>
      </c>
      <c r="H28" s="185">
        <v>0</v>
      </c>
      <c r="I28" s="185">
        <v>11</v>
      </c>
      <c r="J28" s="185">
        <v>0</v>
      </c>
      <c r="K28" s="326">
        <v>11</v>
      </c>
      <c r="L28" s="320">
        <v>120</v>
      </c>
      <c r="M28" s="186">
        <v>114</v>
      </c>
      <c r="N28" s="186">
        <v>60</v>
      </c>
      <c r="O28" s="186">
        <v>67</v>
      </c>
      <c r="P28" s="185">
        <v>0</v>
      </c>
      <c r="Q28" s="185">
        <v>2</v>
      </c>
      <c r="R28" s="185">
        <v>0</v>
      </c>
      <c r="S28" s="185">
        <v>0</v>
      </c>
      <c r="T28" s="211">
        <v>46</v>
      </c>
      <c r="U28" s="219">
        <f t="shared" si="21"/>
        <v>0.76666666666666672</v>
      </c>
      <c r="V28" s="91">
        <v>14</v>
      </c>
      <c r="W28" s="219">
        <f t="shared" si="16"/>
        <v>0.23333333333333334</v>
      </c>
      <c r="X28" s="301">
        <v>0</v>
      </c>
      <c r="Y28" s="220">
        <f t="shared" si="17"/>
        <v>0</v>
      </c>
      <c r="Z28" s="207">
        <f t="shared" si="4"/>
        <v>60</v>
      </c>
      <c r="AA28" s="213">
        <v>0</v>
      </c>
      <c r="AB28" s="212">
        <f t="shared" si="18"/>
        <v>0</v>
      </c>
      <c r="AC28" s="83">
        <v>0</v>
      </c>
      <c r="AD28" s="212">
        <f t="shared" si="19"/>
        <v>0</v>
      </c>
      <c r="AE28" s="313">
        <v>157.5</v>
      </c>
      <c r="AF28" s="84">
        <f t="shared" ref="AF28:AF39" si="22">AE28-AG28</f>
        <v>123.5</v>
      </c>
      <c r="AG28" s="315">
        <v>34</v>
      </c>
      <c r="AH28" s="214">
        <f t="shared" si="20"/>
        <v>0.21587301587301588</v>
      </c>
    </row>
    <row r="29" spans="1:34" s="209" customFormat="1" ht="15" customHeight="1" thickBot="1" x14ac:dyDescent="0.3">
      <c r="A29" s="442"/>
      <c r="B29" s="443"/>
      <c r="C29" s="218" t="s">
        <v>22</v>
      </c>
      <c r="D29" s="325">
        <v>141</v>
      </c>
      <c r="E29" s="185">
        <v>139</v>
      </c>
      <c r="F29" s="185">
        <v>120</v>
      </c>
      <c r="G29" s="185">
        <v>115</v>
      </c>
      <c r="H29" s="185">
        <v>0</v>
      </c>
      <c r="I29" s="185">
        <v>3</v>
      </c>
      <c r="J29" s="185">
        <v>0</v>
      </c>
      <c r="K29" s="326">
        <v>12</v>
      </c>
      <c r="L29" s="320">
        <v>120</v>
      </c>
      <c r="M29" s="186">
        <v>120</v>
      </c>
      <c r="N29" s="186">
        <v>90</v>
      </c>
      <c r="O29" s="186">
        <v>93</v>
      </c>
      <c r="P29" s="185">
        <v>0</v>
      </c>
      <c r="Q29" s="185">
        <v>0</v>
      </c>
      <c r="R29" s="185">
        <v>0</v>
      </c>
      <c r="S29" s="185">
        <v>0</v>
      </c>
      <c r="T29" s="211">
        <v>18</v>
      </c>
      <c r="U29" s="219">
        <f t="shared" si="21"/>
        <v>0.3</v>
      </c>
      <c r="V29" s="91">
        <v>42</v>
      </c>
      <c r="W29" s="219">
        <f t="shared" si="16"/>
        <v>0.7</v>
      </c>
      <c r="X29" s="301">
        <v>0</v>
      </c>
      <c r="Y29" s="220">
        <f t="shared" si="17"/>
        <v>0</v>
      </c>
      <c r="Z29" s="207">
        <f t="shared" si="4"/>
        <v>60</v>
      </c>
      <c r="AA29" s="82">
        <v>0</v>
      </c>
      <c r="AB29" s="212">
        <f t="shared" si="18"/>
        <v>0</v>
      </c>
      <c r="AC29" s="83">
        <v>0</v>
      </c>
      <c r="AD29" s="212">
        <f t="shared" si="19"/>
        <v>0</v>
      </c>
      <c r="AE29" s="313">
        <v>157.5</v>
      </c>
      <c r="AF29" s="84">
        <f t="shared" si="22"/>
        <v>115</v>
      </c>
      <c r="AG29" s="315">
        <v>42.5</v>
      </c>
      <c r="AH29" s="214">
        <f t="shared" si="20"/>
        <v>0.26984126984126983</v>
      </c>
    </row>
    <row r="30" spans="1:34" s="209" customFormat="1" ht="15" customHeight="1" thickBot="1" x14ac:dyDescent="0.3">
      <c r="A30" s="442"/>
      <c r="B30" s="443"/>
      <c r="C30" s="218" t="s">
        <v>23</v>
      </c>
      <c r="D30" s="325">
        <v>81</v>
      </c>
      <c r="E30" s="185">
        <v>110</v>
      </c>
      <c r="F30" s="185">
        <v>90</v>
      </c>
      <c r="G30" s="185">
        <v>80</v>
      </c>
      <c r="H30" s="185">
        <v>0</v>
      </c>
      <c r="I30" s="185">
        <v>0</v>
      </c>
      <c r="J30" s="185">
        <v>0</v>
      </c>
      <c r="K30" s="326">
        <v>0</v>
      </c>
      <c r="L30" s="320">
        <v>90</v>
      </c>
      <c r="M30" s="186">
        <v>91</v>
      </c>
      <c r="N30" s="186">
        <v>30</v>
      </c>
      <c r="O30" s="186">
        <v>39</v>
      </c>
      <c r="P30" s="185">
        <v>0</v>
      </c>
      <c r="Q30" s="185">
        <v>0</v>
      </c>
      <c r="R30" s="185">
        <v>0</v>
      </c>
      <c r="S30" s="185">
        <v>0</v>
      </c>
      <c r="T30" s="211">
        <v>43</v>
      </c>
      <c r="U30" s="219">
        <f t="shared" si="21"/>
        <v>0.71666666666666667</v>
      </c>
      <c r="V30" s="91">
        <v>17</v>
      </c>
      <c r="W30" s="219">
        <f t="shared" si="16"/>
        <v>0.28333333333333333</v>
      </c>
      <c r="X30" s="301">
        <v>0</v>
      </c>
      <c r="Y30" s="220">
        <f t="shared" si="17"/>
        <v>0</v>
      </c>
      <c r="Z30" s="207">
        <f t="shared" si="4"/>
        <v>60</v>
      </c>
      <c r="AA30" s="82">
        <v>0</v>
      </c>
      <c r="AB30" s="212">
        <f t="shared" si="18"/>
        <v>0</v>
      </c>
      <c r="AC30" s="83">
        <v>0</v>
      </c>
      <c r="AD30" s="212">
        <f t="shared" si="19"/>
        <v>0</v>
      </c>
      <c r="AE30" s="313">
        <v>157.5</v>
      </c>
      <c r="AF30" s="84">
        <f t="shared" si="22"/>
        <v>123.5</v>
      </c>
      <c r="AG30" s="315">
        <v>34</v>
      </c>
      <c r="AH30" s="214">
        <f t="shared" si="20"/>
        <v>0.21587301587301588</v>
      </c>
    </row>
    <row r="31" spans="1:34" s="209" customFormat="1" ht="15" customHeight="1" thickBot="1" x14ac:dyDescent="0.3">
      <c r="A31" s="442"/>
      <c r="B31" s="443"/>
      <c r="C31" s="221" t="s">
        <v>24</v>
      </c>
      <c r="D31" s="325">
        <v>81</v>
      </c>
      <c r="E31" s="185">
        <v>87</v>
      </c>
      <c r="F31" s="185">
        <v>60</v>
      </c>
      <c r="G31" s="185">
        <v>77</v>
      </c>
      <c r="H31" s="185">
        <v>0</v>
      </c>
      <c r="I31" s="185">
        <v>0</v>
      </c>
      <c r="J31" s="185">
        <v>0</v>
      </c>
      <c r="K31" s="326">
        <v>0</v>
      </c>
      <c r="L31" s="320">
        <v>60</v>
      </c>
      <c r="M31" s="186">
        <v>59</v>
      </c>
      <c r="N31" s="186">
        <v>30</v>
      </c>
      <c r="O31" s="186">
        <v>39</v>
      </c>
      <c r="P31" s="185">
        <v>0</v>
      </c>
      <c r="Q31" s="185">
        <v>0</v>
      </c>
      <c r="R31" s="185">
        <v>0</v>
      </c>
      <c r="S31" s="185">
        <v>0</v>
      </c>
      <c r="T31" s="211">
        <v>40</v>
      </c>
      <c r="U31" s="219">
        <f t="shared" si="21"/>
        <v>0.66666666666666663</v>
      </c>
      <c r="V31" s="91">
        <v>20</v>
      </c>
      <c r="W31" s="219">
        <f t="shared" si="16"/>
        <v>0.33333333333333331</v>
      </c>
      <c r="X31" s="301">
        <v>0</v>
      </c>
      <c r="Y31" s="220">
        <f t="shared" si="17"/>
        <v>0</v>
      </c>
      <c r="Z31" s="207">
        <f t="shared" si="4"/>
        <v>60</v>
      </c>
      <c r="AA31" s="82">
        <v>0</v>
      </c>
      <c r="AB31" s="212">
        <f t="shared" si="18"/>
        <v>0</v>
      </c>
      <c r="AC31" s="83">
        <v>0</v>
      </c>
      <c r="AD31" s="212">
        <f t="shared" si="19"/>
        <v>0</v>
      </c>
      <c r="AE31" s="313">
        <v>157.5</v>
      </c>
      <c r="AF31" s="84">
        <f t="shared" si="22"/>
        <v>123.5</v>
      </c>
      <c r="AG31" s="315">
        <v>34</v>
      </c>
      <c r="AH31" s="214">
        <f t="shared" si="20"/>
        <v>0.21587301587301588</v>
      </c>
    </row>
    <row r="32" spans="1:34" s="209" customFormat="1" ht="15" customHeight="1" thickBot="1" x14ac:dyDescent="0.3">
      <c r="A32" s="442"/>
      <c r="B32" s="443"/>
      <c r="C32" s="221" t="s">
        <v>47</v>
      </c>
      <c r="D32" s="325">
        <v>371</v>
      </c>
      <c r="E32" s="185">
        <v>389</v>
      </c>
      <c r="F32" s="185">
        <v>35</v>
      </c>
      <c r="G32" s="185">
        <v>35</v>
      </c>
      <c r="H32" s="185">
        <v>0</v>
      </c>
      <c r="I32" s="185">
        <v>0</v>
      </c>
      <c r="J32" s="185">
        <v>0</v>
      </c>
      <c r="K32" s="326">
        <v>0</v>
      </c>
      <c r="L32" s="320">
        <v>377</v>
      </c>
      <c r="M32" s="186">
        <v>381</v>
      </c>
      <c r="N32" s="186">
        <v>26</v>
      </c>
      <c r="O32" s="186">
        <v>26</v>
      </c>
      <c r="P32" s="185">
        <v>0</v>
      </c>
      <c r="Q32" s="185">
        <v>0</v>
      </c>
      <c r="R32" s="185">
        <v>0</v>
      </c>
      <c r="S32" s="185">
        <v>0</v>
      </c>
      <c r="T32" s="211">
        <v>45</v>
      </c>
      <c r="U32" s="219">
        <f t="shared" si="21"/>
        <v>0.75</v>
      </c>
      <c r="V32" s="91">
        <v>15</v>
      </c>
      <c r="W32" s="219">
        <f t="shared" si="16"/>
        <v>0.25</v>
      </c>
      <c r="X32" s="301">
        <v>0</v>
      </c>
      <c r="Y32" s="220">
        <f t="shared" si="17"/>
        <v>0</v>
      </c>
      <c r="Z32" s="207">
        <f t="shared" si="4"/>
        <v>60</v>
      </c>
      <c r="AA32" s="82">
        <v>0</v>
      </c>
      <c r="AB32" s="212">
        <f t="shared" si="18"/>
        <v>0</v>
      </c>
      <c r="AC32" s="83">
        <v>0</v>
      </c>
      <c r="AD32" s="212">
        <f t="shared" si="19"/>
        <v>0</v>
      </c>
      <c r="AE32" s="313">
        <v>157.5</v>
      </c>
      <c r="AF32" s="84">
        <f t="shared" si="22"/>
        <v>157.5</v>
      </c>
      <c r="AG32" s="315">
        <v>0</v>
      </c>
      <c r="AH32" s="214">
        <f t="shared" si="20"/>
        <v>0</v>
      </c>
    </row>
    <row r="33" spans="1:34" ht="15" customHeight="1" thickBot="1" x14ac:dyDescent="0.3">
      <c r="A33" s="442"/>
      <c r="B33" s="443"/>
      <c r="C33" s="221" t="s">
        <v>49</v>
      </c>
      <c r="D33" s="325">
        <v>30</v>
      </c>
      <c r="E33" s="185">
        <v>47</v>
      </c>
      <c r="F33" s="185">
        <v>30</v>
      </c>
      <c r="G33" s="185">
        <v>22</v>
      </c>
      <c r="H33" s="185">
        <v>0</v>
      </c>
      <c r="I33" s="185">
        <v>0</v>
      </c>
      <c r="J33" s="185">
        <v>0</v>
      </c>
      <c r="K33" s="326">
        <v>0</v>
      </c>
      <c r="L33" s="320">
        <v>30</v>
      </c>
      <c r="M33" s="186">
        <v>31</v>
      </c>
      <c r="N33" s="186">
        <v>30</v>
      </c>
      <c r="O33" s="186">
        <v>29</v>
      </c>
      <c r="P33" s="185">
        <v>0</v>
      </c>
      <c r="Q33" s="185">
        <v>0</v>
      </c>
      <c r="R33" s="185">
        <v>0</v>
      </c>
      <c r="S33" s="185">
        <v>0</v>
      </c>
      <c r="T33" s="89">
        <v>60</v>
      </c>
      <c r="U33" s="87">
        <f t="shared" si="21"/>
        <v>1</v>
      </c>
      <c r="V33" s="90">
        <v>0</v>
      </c>
      <c r="W33" s="93">
        <f t="shared" si="16"/>
        <v>0</v>
      </c>
      <c r="X33" s="302">
        <v>0</v>
      </c>
      <c r="Y33" s="94">
        <f t="shared" si="17"/>
        <v>0</v>
      </c>
      <c r="Z33" s="202">
        <f t="shared" si="4"/>
        <v>60</v>
      </c>
      <c r="AA33" s="183" t="s">
        <v>54</v>
      </c>
      <c r="AB33" s="107" t="s">
        <v>54</v>
      </c>
      <c r="AC33" s="92" t="s">
        <v>54</v>
      </c>
      <c r="AD33" s="107" t="s">
        <v>54</v>
      </c>
      <c r="AE33" s="312" t="s">
        <v>54</v>
      </c>
      <c r="AF33" s="81" t="s">
        <v>54</v>
      </c>
      <c r="AG33" s="314" t="s">
        <v>54</v>
      </c>
      <c r="AH33" s="120" t="s">
        <v>54</v>
      </c>
    </row>
    <row r="34" spans="1:34" s="209" customFormat="1" ht="15" customHeight="1" thickBot="1" x14ac:dyDescent="0.3">
      <c r="A34" s="444"/>
      <c r="B34" s="445"/>
      <c r="C34" s="221" t="s">
        <v>30</v>
      </c>
      <c r="D34" s="337">
        <v>135</v>
      </c>
      <c r="E34" s="277">
        <v>147</v>
      </c>
      <c r="F34" s="277">
        <v>120</v>
      </c>
      <c r="G34" s="277">
        <v>87</v>
      </c>
      <c r="H34" s="277">
        <v>0</v>
      </c>
      <c r="I34" s="277">
        <v>0</v>
      </c>
      <c r="J34" s="277">
        <v>0</v>
      </c>
      <c r="K34" s="348">
        <v>10</v>
      </c>
      <c r="L34" s="332">
        <v>90</v>
      </c>
      <c r="M34" s="278">
        <v>99</v>
      </c>
      <c r="N34" s="278">
        <v>60</v>
      </c>
      <c r="O34" s="278">
        <v>69</v>
      </c>
      <c r="P34" s="277">
        <v>0</v>
      </c>
      <c r="Q34" s="277">
        <v>0</v>
      </c>
      <c r="R34" s="277">
        <v>0</v>
      </c>
      <c r="S34" s="277">
        <v>0</v>
      </c>
      <c r="T34" s="289">
        <v>37</v>
      </c>
      <c r="U34" s="290">
        <f t="shared" si="21"/>
        <v>0.6166666666666667</v>
      </c>
      <c r="V34" s="291">
        <v>23</v>
      </c>
      <c r="W34" s="290">
        <f t="shared" si="16"/>
        <v>0.38333333333333336</v>
      </c>
      <c r="X34" s="304">
        <v>0</v>
      </c>
      <c r="Y34" s="292">
        <f t="shared" si="17"/>
        <v>0</v>
      </c>
      <c r="Z34" s="293">
        <f t="shared" si="4"/>
        <v>60</v>
      </c>
      <c r="AA34" s="183">
        <v>0</v>
      </c>
      <c r="AB34" s="294">
        <f t="shared" ref="AB34" si="23">AA34/(T34+V34+X34)</f>
        <v>0</v>
      </c>
      <c r="AC34" s="295">
        <v>0</v>
      </c>
      <c r="AD34" s="294">
        <f t="shared" ref="AD34" si="24">AC34/(T34+V34+X34)</f>
        <v>0</v>
      </c>
      <c r="AE34" s="217">
        <v>157.5</v>
      </c>
      <c r="AF34" s="360">
        <f t="shared" si="22"/>
        <v>106.5</v>
      </c>
      <c r="AG34" s="222">
        <v>51</v>
      </c>
      <c r="AH34" s="368">
        <f t="shared" ref="AH34" si="25">AG34/AE34</f>
        <v>0.32380952380952382</v>
      </c>
    </row>
    <row r="35" spans="1:34" ht="15" customHeight="1" thickBot="1" x14ac:dyDescent="0.3">
      <c r="A35" s="439" t="s">
        <v>42</v>
      </c>
      <c r="B35" s="440"/>
      <c r="C35" s="441"/>
      <c r="D35" s="112">
        <f t="shared" ref="D35:K35" si="26">SUM(D26:D34)</f>
        <v>1249</v>
      </c>
      <c r="E35" s="113">
        <f t="shared" si="26"/>
        <v>1308</v>
      </c>
      <c r="F35" s="114">
        <f t="shared" si="26"/>
        <v>832</v>
      </c>
      <c r="G35" s="114">
        <f t="shared" si="26"/>
        <v>739</v>
      </c>
      <c r="H35" s="114">
        <f t="shared" si="26"/>
        <v>0</v>
      </c>
      <c r="I35" s="114">
        <f t="shared" si="26"/>
        <v>14</v>
      </c>
      <c r="J35" s="114">
        <f t="shared" si="26"/>
        <v>0</v>
      </c>
      <c r="K35" s="297">
        <f t="shared" si="26"/>
        <v>48</v>
      </c>
      <c r="L35" s="319">
        <f>SUM(L26:L34)</f>
        <v>1100</v>
      </c>
      <c r="M35" s="113">
        <f>SUM(M26:M34)</f>
        <v>1104</v>
      </c>
      <c r="N35" s="114">
        <f>SUM(N26:N34)</f>
        <v>454</v>
      </c>
      <c r="O35" s="113">
        <f>SUM(O26:O34)</f>
        <v>504</v>
      </c>
      <c r="P35" s="114">
        <f t="shared" ref="P35" si="27">SUM(P26:P34)</f>
        <v>0</v>
      </c>
      <c r="Q35" s="113">
        <f t="shared" ref="Q35:S35" si="28">SUM(Q26:Q34)</f>
        <v>2</v>
      </c>
      <c r="R35" s="114">
        <f t="shared" si="28"/>
        <v>0</v>
      </c>
      <c r="S35" s="299">
        <f t="shared" si="28"/>
        <v>0</v>
      </c>
      <c r="T35" s="319">
        <f>SUM(T26:T34)</f>
        <v>392</v>
      </c>
      <c r="U35" s="116">
        <f>T35/(T35+V35+X35)</f>
        <v>0.72592592592592597</v>
      </c>
      <c r="V35" s="114">
        <f>SUM(V26:V34)</f>
        <v>148</v>
      </c>
      <c r="W35" s="116">
        <f>V35/(T35+V35+X35)</f>
        <v>0.27407407407407408</v>
      </c>
      <c r="X35" s="114">
        <f>SUM(X26:X34)</f>
        <v>0</v>
      </c>
      <c r="Y35" s="117">
        <f>X35/(T35+V35+X35)</f>
        <v>0</v>
      </c>
      <c r="Z35" s="300">
        <f t="shared" si="4"/>
        <v>540</v>
      </c>
      <c r="AA35" s="119">
        <f>SUM(AA26:AA34)</f>
        <v>0</v>
      </c>
      <c r="AB35" s="111">
        <f>AA35/(T35+V35+X35)</f>
        <v>0</v>
      </c>
      <c r="AC35" s="119">
        <f>SUM(AC26:AC34)</f>
        <v>0</v>
      </c>
      <c r="AD35" s="111">
        <f>AC35/(T35+V35+X35)</f>
        <v>0</v>
      </c>
      <c r="AE35" s="369">
        <f>SUM(AE26:AE34)</f>
        <v>1260</v>
      </c>
      <c r="AF35" s="370">
        <f>SUM(AF26:AF34)</f>
        <v>988</v>
      </c>
      <c r="AG35" s="370">
        <f>SUM(AG26:AG34)</f>
        <v>272</v>
      </c>
      <c r="AH35" s="366">
        <f>AG35/AE35</f>
        <v>0.21587301587301588</v>
      </c>
    </row>
    <row r="36" spans="1:34" s="209" customFormat="1" ht="15" customHeight="1" thickBot="1" x14ac:dyDescent="0.3">
      <c r="A36" s="467" t="s">
        <v>50</v>
      </c>
      <c r="B36" s="432" t="s">
        <v>39</v>
      </c>
      <c r="C36" s="203" t="s">
        <v>25</v>
      </c>
      <c r="D36" s="323">
        <v>137</v>
      </c>
      <c r="E36" s="239">
        <v>127</v>
      </c>
      <c r="F36" s="239">
        <v>30</v>
      </c>
      <c r="G36" s="239">
        <v>35</v>
      </c>
      <c r="H36" s="239">
        <v>0</v>
      </c>
      <c r="I36" s="239">
        <v>0</v>
      </c>
      <c r="J36" s="239">
        <v>0</v>
      </c>
      <c r="K36" s="324">
        <v>0</v>
      </c>
      <c r="L36" s="321">
        <v>90</v>
      </c>
      <c r="M36" s="233">
        <v>90</v>
      </c>
      <c r="N36" s="233">
        <v>30</v>
      </c>
      <c r="O36" s="233">
        <v>24</v>
      </c>
      <c r="P36" s="239">
        <v>0</v>
      </c>
      <c r="Q36" s="232">
        <v>0</v>
      </c>
      <c r="R36" s="239">
        <v>0</v>
      </c>
      <c r="S36" s="232">
        <v>0</v>
      </c>
      <c r="T36" s="282">
        <v>13</v>
      </c>
      <c r="U36" s="283">
        <f t="shared" si="21"/>
        <v>0.21666666666666667</v>
      </c>
      <c r="V36" s="284">
        <v>46</v>
      </c>
      <c r="W36" s="283">
        <f t="shared" si="16"/>
        <v>0.76666666666666672</v>
      </c>
      <c r="X36" s="284">
        <v>1</v>
      </c>
      <c r="Y36" s="285">
        <f t="shared" si="17"/>
        <v>1.6666666666666666E-2</v>
      </c>
      <c r="Z36" s="286">
        <f t="shared" si="4"/>
        <v>60</v>
      </c>
      <c r="AA36" s="296">
        <v>0</v>
      </c>
      <c r="AB36" s="212">
        <f t="shared" ref="AB36:AB39" si="29">AA36/(T36+V36+X36)</f>
        <v>0</v>
      </c>
      <c r="AC36" s="288">
        <v>0</v>
      </c>
      <c r="AD36" s="212">
        <f t="shared" ref="AD36:AD39" si="30">AC36/(T36+V36+X36)</f>
        <v>0</v>
      </c>
      <c r="AE36" s="358">
        <v>157.5</v>
      </c>
      <c r="AF36" s="223">
        <f t="shared" si="22"/>
        <v>129.5</v>
      </c>
      <c r="AG36" s="308">
        <v>28</v>
      </c>
      <c r="AH36" s="208">
        <f t="shared" ref="AH36:AH39" si="31">AG36/AE36</f>
        <v>0.17777777777777778</v>
      </c>
    </row>
    <row r="37" spans="1:34" ht="15" customHeight="1" thickBot="1" x14ac:dyDescent="0.3">
      <c r="A37" s="468"/>
      <c r="B37" s="433"/>
      <c r="C37" s="210" t="s">
        <v>26</v>
      </c>
      <c r="D37" s="325">
        <v>203</v>
      </c>
      <c r="E37" s="185">
        <v>149</v>
      </c>
      <c r="F37" s="185">
        <v>35</v>
      </c>
      <c r="G37" s="185">
        <v>24</v>
      </c>
      <c r="H37" s="185">
        <v>0</v>
      </c>
      <c r="I37" s="185">
        <v>0</v>
      </c>
      <c r="J37" s="185">
        <v>0</v>
      </c>
      <c r="K37" s="326">
        <v>0</v>
      </c>
      <c r="L37" s="320">
        <v>149</v>
      </c>
      <c r="M37" s="186">
        <v>150</v>
      </c>
      <c r="N37" s="186">
        <v>30</v>
      </c>
      <c r="O37" s="186">
        <v>22</v>
      </c>
      <c r="P37" s="185">
        <v>0</v>
      </c>
      <c r="Q37" s="185">
        <v>0</v>
      </c>
      <c r="R37" s="185">
        <v>0</v>
      </c>
      <c r="S37" s="185">
        <v>0</v>
      </c>
      <c r="T37" s="85">
        <v>11</v>
      </c>
      <c r="U37" s="87">
        <f t="shared" si="21"/>
        <v>0.18333333333333332</v>
      </c>
      <c r="V37" s="86">
        <v>47</v>
      </c>
      <c r="W37" s="87">
        <f t="shared" si="16"/>
        <v>0.78333333333333333</v>
      </c>
      <c r="X37" s="86">
        <v>2</v>
      </c>
      <c r="Y37" s="88">
        <f t="shared" si="17"/>
        <v>3.3333333333333333E-2</v>
      </c>
      <c r="Z37" s="202">
        <f t="shared" si="4"/>
        <v>60</v>
      </c>
      <c r="AA37" s="82">
        <v>0</v>
      </c>
      <c r="AB37" s="108">
        <f t="shared" si="29"/>
        <v>0</v>
      </c>
      <c r="AC37" s="83">
        <v>0</v>
      </c>
      <c r="AD37" s="108">
        <f t="shared" si="30"/>
        <v>0</v>
      </c>
      <c r="AE37" s="313">
        <v>157.5</v>
      </c>
      <c r="AF37" s="81">
        <f t="shared" si="22"/>
        <v>82.5</v>
      </c>
      <c r="AG37" s="314">
        <v>75</v>
      </c>
      <c r="AH37" s="110">
        <f t="shared" si="31"/>
        <v>0.47619047619047616</v>
      </c>
    </row>
    <row r="38" spans="1:34" ht="15" customHeight="1" thickBot="1" x14ac:dyDescent="0.3">
      <c r="A38" s="468"/>
      <c r="B38" s="433"/>
      <c r="C38" s="210" t="s">
        <v>27</v>
      </c>
      <c r="D38" s="325">
        <v>84</v>
      </c>
      <c r="E38" s="185">
        <v>71</v>
      </c>
      <c r="F38" s="185">
        <v>8</v>
      </c>
      <c r="G38" s="185">
        <v>10</v>
      </c>
      <c r="H38" s="185">
        <v>0</v>
      </c>
      <c r="I38" s="185">
        <v>0</v>
      </c>
      <c r="J38" s="185">
        <v>0</v>
      </c>
      <c r="K38" s="326">
        <v>0</v>
      </c>
      <c r="L38" s="305">
        <v>0</v>
      </c>
      <c r="M38" s="305">
        <v>0</v>
      </c>
      <c r="N38" s="305">
        <v>0</v>
      </c>
      <c r="O38" s="305">
        <v>0</v>
      </c>
      <c r="P38" s="185">
        <v>0</v>
      </c>
      <c r="Q38" s="185">
        <v>0</v>
      </c>
      <c r="R38" s="185">
        <v>0</v>
      </c>
      <c r="S38" s="185">
        <v>0</v>
      </c>
      <c r="T38" s="85">
        <v>14</v>
      </c>
      <c r="U38" s="87">
        <f t="shared" si="21"/>
        <v>0.66666666666666663</v>
      </c>
      <c r="V38" s="86">
        <v>7</v>
      </c>
      <c r="W38" s="87">
        <f t="shared" si="16"/>
        <v>0.33333333333333331</v>
      </c>
      <c r="X38" s="86">
        <v>0</v>
      </c>
      <c r="Y38" s="88">
        <f t="shared" si="17"/>
        <v>0</v>
      </c>
      <c r="Z38" s="202">
        <f t="shared" si="4"/>
        <v>21</v>
      </c>
      <c r="AA38" s="79">
        <v>0</v>
      </c>
      <c r="AB38" s="108">
        <f t="shared" si="29"/>
        <v>0</v>
      </c>
      <c r="AC38" s="80">
        <v>0</v>
      </c>
      <c r="AD38" s="108">
        <f t="shared" si="30"/>
        <v>0</v>
      </c>
      <c r="AE38" s="313">
        <v>157.5</v>
      </c>
      <c r="AF38" s="81">
        <f t="shared" si="22"/>
        <v>135</v>
      </c>
      <c r="AG38" s="314">
        <v>22.5</v>
      </c>
      <c r="AH38" s="110">
        <f t="shared" si="31"/>
        <v>0.14285714285714285</v>
      </c>
    </row>
    <row r="39" spans="1:34" s="209" customFormat="1" ht="15" customHeight="1" thickBot="1" x14ac:dyDescent="0.3">
      <c r="A39" s="468"/>
      <c r="B39" s="433"/>
      <c r="C39" s="210" t="s">
        <v>84</v>
      </c>
      <c r="D39" s="325">
        <v>151</v>
      </c>
      <c r="E39" s="185">
        <v>228</v>
      </c>
      <c r="F39" s="185">
        <v>70</v>
      </c>
      <c r="G39" s="185">
        <v>82</v>
      </c>
      <c r="H39" s="185">
        <v>0</v>
      </c>
      <c r="I39" s="185">
        <v>0</v>
      </c>
      <c r="J39" s="185">
        <v>0</v>
      </c>
      <c r="K39" s="326">
        <v>0</v>
      </c>
      <c r="L39" s="320">
        <v>127</v>
      </c>
      <c r="M39" s="186">
        <v>150</v>
      </c>
      <c r="N39" s="186">
        <v>19</v>
      </c>
      <c r="O39" s="186">
        <v>17</v>
      </c>
      <c r="P39" s="185">
        <v>0</v>
      </c>
      <c r="Q39" s="185">
        <v>0</v>
      </c>
      <c r="R39" s="185">
        <v>0</v>
      </c>
      <c r="S39" s="185">
        <v>0</v>
      </c>
      <c r="T39" s="211">
        <v>52</v>
      </c>
      <c r="U39" s="219">
        <f t="shared" si="21"/>
        <v>0.8666666666666667</v>
      </c>
      <c r="V39" s="91">
        <v>8</v>
      </c>
      <c r="W39" s="219">
        <f t="shared" si="16"/>
        <v>0.13333333333333333</v>
      </c>
      <c r="X39" s="180">
        <v>0</v>
      </c>
      <c r="Y39" s="220">
        <f t="shared" si="17"/>
        <v>0</v>
      </c>
      <c r="Z39" s="207">
        <f t="shared" si="4"/>
        <v>60</v>
      </c>
      <c r="AA39" s="82">
        <v>0</v>
      </c>
      <c r="AB39" s="212">
        <f t="shared" si="29"/>
        <v>0</v>
      </c>
      <c r="AC39" s="83">
        <v>0</v>
      </c>
      <c r="AD39" s="212">
        <f t="shared" si="30"/>
        <v>0</v>
      </c>
      <c r="AE39" s="313">
        <v>157.5</v>
      </c>
      <c r="AF39" s="84">
        <f t="shared" si="22"/>
        <v>157.5</v>
      </c>
      <c r="AG39" s="315">
        <v>0</v>
      </c>
      <c r="AH39" s="214">
        <f t="shared" si="31"/>
        <v>0</v>
      </c>
    </row>
    <row r="40" spans="1:34" ht="15" customHeight="1" thickBot="1" x14ac:dyDescent="0.3">
      <c r="A40" s="468"/>
      <c r="B40" s="434"/>
      <c r="C40" s="216" t="s">
        <v>29</v>
      </c>
      <c r="D40" s="335">
        <v>23</v>
      </c>
      <c r="E40" s="256">
        <v>25</v>
      </c>
      <c r="F40" s="256">
        <v>0</v>
      </c>
      <c r="G40" s="256">
        <v>22</v>
      </c>
      <c r="H40" s="256">
        <v>0</v>
      </c>
      <c r="I40" s="256">
        <v>0</v>
      </c>
      <c r="J40" s="256">
        <v>0</v>
      </c>
      <c r="K40" s="336">
        <v>0</v>
      </c>
      <c r="L40" s="338">
        <v>24</v>
      </c>
      <c r="M40" s="257">
        <v>24</v>
      </c>
      <c r="N40" s="257">
        <v>0</v>
      </c>
      <c r="O40" s="257">
        <v>27</v>
      </c>
      <c r="P40" s="256">
        <v>0</v>
      </c>
      <c r="Q40" s="256">
        <v>0</v>
      </c>
      <c r="R40" s="256">
        <v>0</v>
      </c>
      <c r="S40" s="256">
        <v>0</v>
      </c>
      <c r="T40" s="269">
        <v>57</v>
      </c>
      <c r="U40" s="270">
        <f t="shared" si="21"/>
        <v>0.95</v>
      </c>
      <c r="V40" s="271">
        <v>3</v>
      </c>
      <c r="W40" s="270">
        <f t="shared" si="16"/>
        <v>0.05</v>
      </c>
      <c r="X40" s="271">
        <v>0</v>
      </c>
      <c r="Y40" s="272">
        <f t="shared" si="17"/>
        <v>0</v>
      </c>
      <c r="Z40" s="273">
        <f t="shared" si="4"/>
        <v>60</v>
      </c>
      <c r="AA40" s="274" t="s">
        <v>54</v>
      </c>
      <c r="AB40" s="275" t="s">
        <v>54</v>
      </c>
      <c r="AC40" s="191" t="s">
        <v>54</v>
      </c>
      <c r="AD40" s="275" t="s">
        <v>54</v>
      </c>
      <c r="AE40" s="217" t="s">
        <v>54</v>
      </c>
      <c r="AF40" s="276" t="s">
        <v>54</v>
      </c>
      <c r="AG40" s="222" t="s">
        <v>54</v>
      </c>
      <c r="AH40" s="194" t="s">
        <v>54</v>
      </c>
    </row>
    <row r="41" spans="1:34" ht="15" customHeight="1" thickBot="1" x14ac:dyDescent="0.3">
      <c r="A41" s="468"/>
      <c r="B41" s="466" t="s">
        <v>41</v>
      </c>
      <c r="C41" s="258" t="s">
        <v>31</v>
      </c>
      <c r="D41" s="323">
        <v>252</v>
      </c>
      <c r="E41" s="239">
        <v>232</v>
      </c>
      <c r="F41" s="239">
        <v>60</v>
      </c>
      <c r="G41" s="239">
        <v>52</v>
      </c>
      <c r="H41" s="239">
        <v>0</v>
      </c>
      <c r="I41" s="239">
        <v>0</v>
      </c>
      <c r="J41" s="239">
        <v>0</v>
      </c>
      <c r="K41" s="324">
        <v>0</v>
      </c>
      <c r="L41" s="321">
        <v>210</v>
      </c>
      <c r="M41" s="233">
        <v>209</v>
      </c>
      <c r="N41" s="233">
        <v>60</v>
      </c>
      <c r="O41" s="233">
        <v>56</v>
      </c>
      <c r="P41" s="239">
        <v>0</v>
      </c>
      <c r="Q41" s="232">
        <v>0</v>
      </c>
      <c r="R41" s="239">
        <v>0</v>
      </c>
      <c r="S41" s="232">
        <v>0</v>
      </c>
      <c r="T41" s="259">
        <v>36</v>
      </c>
      <c r="U41" s="260">
        <f t="shared" si="21"/>
        <v>0.6</v>
      </c>
      <c r="V41" s="261">
        <v>24</v>
      </c>
      <c r="W41" s="260">
        <f t="shared" si="16"/>
        <v>0.4</v>
      </c>
      <c r="X41" s="271">
        <v>0</v>
      </c>
      <c r="Y41" s="262">
        <f t="shared" si="17"/>
        <v>0</v>
      </c>
      <c r="Z41" s="253">
        <f t="shared" si="4"/>
        <v>60</v>
      </c>
      <c r="AA41" s="263" t="s">
        <v>54</v>
      </c>
      <c r="AB41" s="107" t="s">
        <v>54</v>
      </c>
      <c r="AC41" s="264" t="s">
        <v>54</v>
      </c>
      <c r="AD41" s="265" t="s">
        <v>54</v>
      </c>
      <c r="AE41" s="264" t="s">
        <v>54</v>
      </c>
      <c r="AF41" s="266" t="s">
        <v>54</v>
      </c>
      <c r="AG41" s="267" t="s">
        <v>54</v>
      </c>
      <c r="AH41" s="268" t="s">
        <v>54</v>
      </c>
    </row>
    <row r="42" spans="1:34" ht="15" customHeight="1" thickBot="1" x14ac:dyDescent="0.3">
      <c r="A42" s="468"/>
      <c r="B42" s="466"/>
      <c r="C42" s="224" t="s">
        <v>32</v>
      </c>
      <c r="D42" s="325">
        <v>90</v>
      </c>
      <c r="E42" s="185">
        <v>77</v>
      </c>
      <c r="F42" s="185">
        <v>30</v>
      </c>
      <c r="G42" s="185">
        <v>25</v>
      </c>
      <c r="H42" s="185">
        <v>0</v>
      </c>
      <c r="I42" s="185">
        <v>0</v>
      </c>
      <c r="J42" s="185">
        <v>0</v>
      </c>
      <c r="K42" s="326">
        <v>0</v>
      </c>
      <c r="L42" s="320">
        <v>90</v>
      </c>
      <c r="M42" s="186">
        <v>67</v>
      </c>
      <c r="N42" s="186">
        <v>30</v>
      </c>
      <c r="O42" s="186">
        <v>24</v>
      </c>
      <c r="P42" s="185">
        <v>0</v>
      </c>
      <c r="Q42" s="185">
        <v>0</v>
      </c>
      <c r="R42" s="185">
        <v>0</v>
      </c>
      <c r="S42" s="185">
        <v>0</v>
      </c>
      <c r="T42" s="85">
        <v>36</v>
      </c>
      <c r="U42" s="95">
        <f t="shared" si="21"/>
        <v>0.6</v>
      </c>
      <c r="V42" s="86">
        <v>24</v>
      </c>
      <c r="W42" s="95">
        <f t="shared" si="16"/>
        <v>0.4</v>
      </c>
      <c r="X42" s="86">
        <v>0</v>
      </c>
      <c r="Y42" s="96">
        <f t="shared" si="17"/>
        <v>0</v>
      </c>
      <c r="Z42" s="202">
        <f t="shared" si="4"/>
        <v>60</v>
      </c>
      <c r="AA42" s="79" t="s">
        <v>54</v>
      </c>
      <c r="AB42" s="108" t="s">
        <v>54</v>
      </c>
      <c r="AC42" s="80" t="s">
        <v>54</v>
      </c>
      <c r="AD42" s="121" t="s">
        <v>54</v>
      </c>
      <c r="AE42" s="80" t="s">
        <v>54</v>
      </c>
      <c r="AF42" s="81" t="s">
        <v>54</v>
      </c>
      <c r="AG42" s="190" t="s">
        <v>54</v>
      </c>
      <c r="AH42" s="120" t="s">
        <v>54</v>
      </c>
    </row>
    <row r="43" spans="1:34" ht="15" customHeight="1" thickBot="1" x14ac:dyDescent="0.3">
      <c r="A43" s="468"/>
      <c r="B43" s="466"/>
      <c r="C43" s="224" t="s">
        <v>33</v>
      </c>
      <c r="D43" s="325">
        <v>60</v>
      </c>
      <c r="E43" s="185">
        <v>59</v>
      </c>
      <c r="F43" s="185">
        <v>30</v>
      </c>
      <c r="G43" s="185">
        <v>22</v>
      </c>
      <c r="H43" s="185">
        <v>0</v>
      </c>
      <c r="I43" s="185">
        <v>0</v>
      </c>
      <c r="J43" s="185">
        <v>0</v>
      </c>
      <c r="K43" s="326">
        <v>0</v>
      </c>
      <c r="L43" s="320">
        <v>60</v>
      </c>
      <c r="M43" s="186">
        <v>60</v>
      </c>
      <c r="N43" s="186">
        <v>30</v>
      </c>
      <c r="O43" s="186">
        <v>28</v>
      </c>
      <c r="P43" s="185">
        <v>0</v>
      </c>
      <c r="Q43" s="185">
        <v>0</v>
      </c>
      <c r="R43" s="185">
        <v>0</v>
      </c>
      <c r="S43" s="185">
        <v>0</v>
      </c>
      <c r="T43" s="85">
        <v>57</v>
      </c>
      <c r="U43" s="95">
        <f t="shared" si="21"/>
        <v>0.95</v>
      </c>
      <c r="V43" s="86">
        <v>3</v>
      </c>
      <c r="W43" s="95">
        <f t="shared" si="16"/>
        <v>0.05</v>
      </c>
      <c r="X43" s="86">
        <v>0</v>
      </c>
      <c r="Y43" s="96">
        <f t="shared" si="17"/>
        <v>0</v>
      </c>
      <c r="Z43" s="202">
        <f t="shared" si="4"/>
        <v>60</v>
      </c>
      <c r="AA43" s="79" t="s">
        <v>54</v>
      </c>
      <c r="AB43" s="108" t="s">
        <v>54</v>
      </c>
      <c r="AC43" s="80" t="s">
        <v>54</v>
      </c>
      <c r="AD43" s="121" t="s">
        <v>54</v>
      </c>
      <c r="AE43" s="80" t="s">
        <v>54</v>
      </c>
      <c r="AF43" s="81" t="s">
        <v>54</v>
      </c>
      <c r="AG43" s="190" t="s">
        <v>54</v>
      </c>
      <c r="AH43" s="120" t="s">
        <v>54</v>
      </c>
    </row>
    <row r="44" spans="1:34" ht="15" customHeight="1" thickBot="1" x14ac:dyDescent="0.3">
      <c r="A44" s="468"/>
      <c r="B44" s="466"/>
      <c r="C44" s="225" t="s">
        <v>34</v>
      </c>
      <c r="D44" s="335">
        <v>120</v>
      </c>
      <c r="E44" s="256">
        <v>116</v>
      </c>
      <c r="F44" s="256">
        <v>120</v>
      </c>
      <c r="G44" s="256">
        <v>89</v>
      </c>
      <c r="H44" s="256">
        <v>0</v>
      </c>
      <c r="I44" s="256">
        <v>20</v>
      </c>
      <c r="J44" s="256">
        <v>0</v>
      </c>
      <c r="K44" s="336">
        <v>0</v>
      </c>
      <c r="L44" s="320">
        <v>90</v>
      </c>
      <c r="M44" s="186">
        <v>88</v>
      </c>
      <c r="N44" s="186">
        <v>120</v>
      </c>
      <c r="O44" s="186">
        <v>103</v>
      </c>
      <c r="P44" s="256">
        <v>0</v>
      </c>
      <c r="Q44" s="185">
        <v>0</v>
      </c>
      <c r="R44" s="256">
        <v>0</v>
      </c>
      <c r="S44" s="185">
        <v>2</v>
      </c>
      <c r="T44" s="85">
        <v>43</v>
      </c>
      <c r="U44" s="95">
        <f t="shared" si="21"/>
        <v>0.71666666666666667</v>
      </c>
      <c r="V44" s="86">
        <v>17</v>
      </c>
      <c r="W44" s="95">
        <f t="shared" si="16"/>
        <v>0.28333333333333333</v>
      </c>
      <c r="X44" s="86">
        <v>0</v>
      </c>
      <c r="Y44" s="96">
        <f t="shared" si="17"/>
        <v>0</v>
      </c>
      <c r="Z44" s="202">
        <f t="shared" si="4"/>
        <v>60</v>
      </c>
      <c r="AA44" s="79" t="s">
        <v>54</v>
      </c>
      <c r="AB44" s="108" t="s">
        <v>54</v>
      </c>
      <c r="AC44" s="80" t="s">
        <v>54</v>
      </c>
      <c r="AD44" s="121" t="s">
        <v>54</v>
      </c>
      <c r="AE44" s="191" t="s">
        <v>54</v>
      </c>
      <c r="AF44" s="192" t="s">
        <v>54</v>
      </c>
      <c r="AG44" s="193" t="s">
        <v>54</v>
      </c>
      <c r="AH44" s="194" t="s">
        <v>54</v>
      </c>
    </row>
    <row r="45" spans="1:34" ht="15.75" thickBot="1" x14ac:dyDescent="0.3">
      <c r="A45" s="469" t="s">
        <v>42</v>
      </c>
      <c r="B45" s="470"/>
      <c r="C45" s="471"/>
      <c r="D45" s="122">
        <f t="shared" ref="D45:K45" si="32">SUM(D36:D44)</f>
        <v>1120</v>
      </c>
      <c r="E45" s="113">
        <f t="shared" si="32"/>
        <v>1084</v>
      </c>
      <c r="F45" s="113">
        <f t="shared" si="32"/>
        <v>383</v>
      </c>
      <c r="G45" s="113">
        <f t="shared" si="32"/>
        <v>361</v>
      </c>
      <c r="H45" s="113">
        <f t="shared" si="32"/>
        <v>0</v>
      </c>
      <c r="I45" s="113">
        <f t="shared" si="32"/>
        <v>20</v>
      </c>
      <c r="J45" s="113">
        <f t="shared" si="32"/>
        <v>0</v>
      </c>
      <c r="K45" s="113">
        <f t="shared" si="32"/>
        <v>0</v>
      </c>
      <c r="L45" s="112">
        <f>SUM(L36:L44)</f>
        <v>840</v>
      </c>
      <c r="M45" s="113">
        <f>SUM(M36:M44)</f>
        <v>838</v>
      </c>
      <c r="N45" s="114">
        <f>SUM(N36:N44)</f>
        <v>319</v>
      </c>
      <c r="O45" s="115">
        <f>SUM(O36:O44)</f>
        <v>301</v>
      </c>
      <c r="P45" s="115">
        <f t="shared" ref="P45:S45" si="33">SUM(P36:P44)</f>
        <v>0</v>
      </c>
      <c r="Q45" s="115">
        <f t="shared" si="33"/>
        <v>0</v>
      </c>
      <c r="R45" s="115">
        <f t="shared" si="33"/>
        <v>0</v>
      </c>
      <c r="S45" s="115">
        <f t="shared" si="33"/>
        <v>2</v>
      </c>
      <c r="T45" s="112">
        <f>SUM(T36:T44)</f>
        <v>319</v>
      </c>
      <c r="U45" s="116">
        <f>T45/(T45+V45+X45)</f>
        <v>0.63672654690618757</v>
      </c>
      <c r="V45" s="114">
        <f>SUM(V36:V44)</f>
        <v>179</v>
      </c>
      <c r="W45" s="116">
        <f>V45/(T45+V45+X45)</f>
        <v>0.35728542914171657</v>
      </c>
      <c r="X45" s="114">
        <f>SUM(X36:X44)</f>
        <v>3</v>
      </c>
      <c r="Y45" s="117">
        <f>X45/(T45+V45+X45)</f>
        <v>5.9880239520958087E-3</v>
      </c>
      <c r="Z45" s="197"/>
      <c r="AA45" s="118">
        <f>SUM(AA36:AA44)</f>
        <v>0</v>
      </c>
      <c r="AB45" s="109">
        <f>AA45/(T45+V45+X45)</f>
        <v>0</v>
      </c>
      <c r="AC45" s="119">
        <f>SUM(AC36:AC44)</f>
        <v>0</v>
      </c>
      <c r="AD45" s="109">
        <f>AC45/(T45+V45+X45)</f>
        <v>0</v>
      </c>
      <c r="AE45" s="173">
        <f>SUM(AE36:AE44)</f>
        <v>630</v>
      </c>
      <c r="AF45" s="174">
        <f>SUM(AF36:AF44)</f>
        <v>504.5</v>
      </c>
      <c r="AG45" s="178">
        <f>SUM(AG36:AG44)</f>
        <v>125.5</v>
      </c>
      <c r="AH45" s="176">
        <f>AG45/AE45</f>
        <v>0.19920634920634919</v>
      </c>
    </row>
    <row r="46" spans="1:34" ht="15.75" thickBot="1" x14ac:dyDescent="0.3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9"/>
      <c r="Z46" s="98"/>
      <c r="AA46" s="100"/>
      <c r="AB46" s="100"/>
      <c r="AC46" s="100"/>
      <c r="AD46" s="100"/>
      <c r="AE46" s="101"/>
      <c r="AF46" s="101"/>
      <c r="AG46" s="102"/>
    </row>
    <row r="47" spans="1:34" ht="15.75" customHeight="1" x14ac:dyDescent="0.25">
      <c r="A47" s="454" t="s">
        <v>44</v>
      </c>
      <c r="B47" s="455"/>
      <c r="C47" s="456"/>
      <c r="D47" s="123">
        <f t="shared" ref="D47:K47" si="34">D25</f>
        <v>3279</v>
      </c>
      <c r="E47" s="124">
        <f t="shared" si="34"/>
        <v>3209</v>
      </c>
      <c r="F47" s="124">
        <f t="shared" si="34"/>
        <v>2406</v>
      </c>
      <c r="G47" s="125">
        <f t="shared" si="34"/>
        <v>2386</v>
      </c>
      <c r="H47" s="125">
        <f t="shared" si="34"/>
        <v>0</v>
      </c>
      <c r="I47" s="125">
        <f t="shared" si="34"/>
        <v>50</v>
      </c>
      <c r="J47" s="125">
        <f t="shared" si="34"/>
        <v>0</v>
      </c>
      <c r="K47" s="125">
        <f t="shared" si="34"/>
        <v>97</v>
      </c>
      <c r="L47" s="123">
        <f t="shared" ref="L47:Y47" si="35">L25</f>
        <v>2406</v>
      </c>
      <c r="M47" s="124">
        <f t="shared" si="35"/>
        <v>2470</v>
      </c>
      <c r="N47" s="124">
        <f t="shared" si="35"/>
        <v>1830</v>
      </c>
      <c r="O47" s="124">
        <f t="shared" si="35"/>
        <v>2057</v>
      </c>
      <c r="P47" s="124">
        <f t="shared" si="35"/>
        <v>0</v>
      </c>
      <c r="Q47" s="124">
        <f t="shared" si="35"/>
        <v>12</v>
      </c>
      <c r="R47" s="124">
        <f t="shared" si="35"/>
        <v>0</v>
      </c>
      <c r="S47" s="126">
        <f t="shared" si="35"/>
        <v>12</v>
      </c>
      <c r="T47" s="127">
        <f t="shared" si="35"/>
        <v>879</v>
      </c>
      <c r="U47" s="128">
        <f t="shared" si="35"/>
        <v>0.77105263157894732</v>
      </c>
      <c r="V47" s="129">
        <f t="shared" si="35"/>
        <v>258</v>
      </c>
      <c r="W47" s="128">
        <f t="shared" si="35"/>
        <v>0.22631578947368422</v>
      </c>
      <c r="X47" s="129">
        <f t="shared" si="35"/>
        <v>3</v>
      </c>
      <c r="Y47" s="130">
        <f t="shared" si="35"/>
        <v>2.631578947368421E-3</v>
      </c>
      <c r="Z47" s="198"/>
      <c r="AA47" s="131">
        <f t="shared" ref="AA47:AG47" si="36">AA25</f>
        <v>1</v>
      </c>
      <c r="AB47" s="132">
        <f t="shared" si="36"/>
        <v>8.7719298245614037E-4</v>
      </c>
      <c r="AC47" s="133">
        <f t="shared" si="36"/>
        <v>0</v>
      </c>
      <c r="AD47" s="134">
        <f t="shared" si="36"/>
        <v>0</v>
      </c>
      <c r="AE47" s="135">
        <f t="shared" si="36"/>
        <v>2941.5</v>
      </c>
      <c r="AF47" s="136">
        <f t="shared" si="36"/>
        <v>2406.4499999999998</v>
      </c>
      <c r="AG47" s="137">
        <f t="shared" si="36"/>
        <v>722.55</v>
      </c>
      <c r="AH47" s="132">
        <f>AG47/AE47</f>
        <v>0.24563997960224374</v>
      </c>
    </row>
    <row r="48" spans="1:34" x14ac:dyDescent="0.25">
      <c r="A48" s="457" t="s">
        <v>45</v>
      </c>
      <c r="B48" s="458"/>
      <c r="C48" s="459"/>
      <c r="D48" s="138">
        <f>D35</f>
        <v>1249</v>
      </c>
      <c r="E48" s="139">
        <f t="shared" ref="E48:K48" si="37">E35</f>
        <v>1308</v>
      </c>
      <c r="F48" s="139">
        <f t="shared" si="37"/>
        <v>832</v>
      </c>
      <c r="G48" s="140">
        <f t="shared" si="37"/>
        <v>739</v>
      </c>
      <c r="H48" s="140">
        <f t="shared" si="37"/>
        <v>0</v>
      </c>
      <c r="I48" s="140">
        <f t="shared" si="37"/>
        <v>14</v>
      </c>
      <c r="J48" s="140">
        <f t="shared" si="37"/>
        <v>0</v>
      </c>
      <c r="K48" s="140">
        <f t="shared" si="37"/>
        <v>48</v>
      </c>
      <c r="L48" s="138">
        <f t="shared" ref="L48:Y48" si="38">L35</f>
        <v>1100</v>
      </c>
      <c r="M48" s="139">
        <f t="shared" si="38"/>
        <v>1104</v>
      </c>
      <c r="N48" s="139">
        <f t="shared" si="38"/>
        <v>454</v>
      </c>
      <c r="O48" s="139">
        <f t="shared" si="38"/>
        <v>504</v>
      </c>
      <c r="P48" s="139">
        <f t="shared" si="38"/>
        <v>0</v>
      </c>
      <c r="Q48" s="139">
        <f t="shared" si="38"/>
        <v>2</v>
      </c>
      <c r="R48" s="139">
        <f t="shared" si="38"/>
        <v>0</v>
      </c>
      <c r="S48" s="141">
        <f t="shared" si="38"/>
        <v>0</v>
      </c>
      <c r="T48" s="142">
        <f t="shared" si="38"/>
        <v>392</v>
      </c>
      <c r="U48" s="143">
        <f t="shared" si="38"/>
        <v>0.72592592592592597</v>
      </c>
      <c r="V48" s="144">
        <f t="shared" si="38"/>
        <v>148</v>
      </c>
      <c r="W48" s="143">
        <f t="shared" si="38"/>
        <v>0.27407407407407408</v>
      </c>
      <c r="X48" s="144">
        <f t="shared" si="38"/>
        <v>0</v>
      </c>
      <c r="Y48" s="145">
        <f t="shared" si="38"/>
        <v>0</v>
      </c>
      <c r="Z48" s="199"/>
      <c r="AA48" s="146">
        <f t="shared" ref="AA48:AG48" si="39">AA35</f>
        <v>0</v>
      </c>
      <c r="AB48" s="147">
        <f t="shared" si="39"/>
        <v>0</v>
      </c>
      <c r="AC48" s="148">
        <f t="shared" si="39"/>
        <v>0</v>
      </c>
      <c r="AD48" s="149">
        <f t="shared" si="39"/>
        <v>0</v>
      </c>
      <c r="AE48" s="181">
        <f t="shared" si="39"/>
        <v>1260</v>
      </c>
      <c r="AF48" s="182">
        <f t="shared" si="39"/>
        <v>988</v>
      </c>
      <c r="AG48" s="182">
        <f t="shared" si="39"/>
        <v>272</v>
      </c>
      <c r="AH48" s="147">
        <f>AG48/AE48</f>
        <v>0.21587301587301588</v>
      </c>
    </row>
    <row r="49" spans="1:34" ht="15.75" thickBot="1" x14ac:dyDescent="0.3">
      <c r="A49" s="460" t="s">
        <v>46</v>
      </c>
      <c r="B49" s="461"/>
      <c r="C49" s="462"/>
      <c r="D49" s="150">
        <f>D45</f>
        <v>1120</v>
      </c>
      <c r="E49" s="151">
        <f t="shared" ref="E49:K49" si="40">E45</f>
        <v>1084</v>
      </c>
      <c r="F49" s="151">
        <f t="shared" si="40"/>
        <v>383</v>
      </c>
      <c r="G49" s="152">
        <f t="shared" si="40"/>
        <v>361</v>
      </c>
      <c r="H49" s="152">
        <f t="shared" si="40"/>
        <v>0</v>
      </c>
      <c r="I49" s="152">
        <f t="shared" si="40"/>
        <v>20</v>
      </c>
      <c r="J49" s="152">
        <f t="shared" si="40"/>
        <v>0</v>
      </c>
      <c r="K49" s="152">
        <f t="shared" si="40"/>
        <v>0</v>
      </c>
      <c r="L49" s="150">
        <f t="shared" ref="L49:Y49" si="41">L45</f>
        <v>840</v>
      </c>
      <c r="M49" s="151">
        <f t="shared" si="41"/>
        <v>838</v>
      </c>
      <c r="N49" s="151">
        <f t="shared" si="41"/>
        <v>319</v>
      </c>
      <c r="O49" s="151">
        <f t="shared" si="41"/>
        <v>301</v>
      </c>
      <c r="P49" s="151">
        <f t="shared" si="41"/>
        <v>0</v>
      </c>
      <c r="Q49" s="151">
        <f t="shared" si="41"/>
        <v>0</v>
      </c>
      <c r="R49" s="151">
        <f t="shared" si="41"/>
        <v>0</v>
      </c>
      <c r="S49" s="153">
        <f t="shared" si="41"/>
        <v>2</v>
      </c>
      <c r="T49" s="154">
        <f t="shared" si="41"/>
        <v>319</v>
      </c>
      <c r="U49" s="155">
        <f t="shared" si="41"/>
        <v>0.63672654690618757</v>
      </c>
      <c r="V49" s="156">
        <f t="shared" si="41"/>
        <v>179</v>
      </c>
      <c r="W49" s="155">
        <f t="shared" si="41"/>
        <v>0.35728542914171657</v>
      </c>
      <c r="X49" s="156">
        <f t="shared" si="41"/>
        <v>3</v>
      </c>
      <c r="Y49" s="157">
        <f t="shared" si="41"/>
        <v>5.9880239520958087E-3</v>
      </c>
      <c r="Z49" s="200"/>
      <c r="AA49" s="158">
        <f t="shared" ref="AA49:AG49" si="42">AA45</f>
        <v>0</v>
      </c>
      <c r="AB49" s="159">
        <f t="shared" si="42"/>
        <v>0</v>
      </c>
      <c r="AC49" s="160">
        <f t="shared" si="42"/>
        <v>0</v>
      </c>
      <c r="AD49" s="161">
        <f t="shared" si="42"/>
        <v>0</v>
      </c>
      <c r="AE49" s="158">
        <f t="shared" si="42"/>
        <v>630</v>
      </c>
      <c r="AF49" s="162">
        <f t="shared" si="42"/>
        <v>504.5</v>
      </c>
      <c r="AG49" s="163">
        <f t="shared" si="42"/>
        <v>125.5</v>
      </c>
      <c r="AH49" s="159">
        <f>AG49/AE49</f>
        <v>0.19920634920634919</v>
      </c>
    </row>
    <row r="50" spans="1:34" ht="15.75" thickBot="1" x14ac:dyDescent="0.3">
      <c r="A50" s="463" t="s">
        <v>43</v>
      </c>
      <c r="B50" s="464"/>
      <c r="C50" s="465"/>
      <c r="D50" s="164">
        <f t="shared" ref="D50:K50" si="43">SUM(D47:D49)</f>
        <v>5648</v>
      </c>
      <c r="E50" s="165">
        <f t="shared" si="43"/>
        <v>5601</v>
      </c>
      <c r="F50" s="165">
        <f t="shared" si="43"/>
        <v>3621</v>
      </c>
      <c r="G50" s="166">
        <f t="shared" si="43"/>
        <v>3486</v>
      </c>
      <c r="H50" s="166">
        <f t="shared" si="43"/>
        <v>0</v>
      </c>
      <c r="I50" s="166">
        <f t="shared" si="43"/>
        <v>84</v>
      </c>
      <c r="J50" s="166">
        <f t="shared" si="43"/>
        <v>0</v>
      </c>
      <c r="K50" s="166">
        <f t="shared" si="43"/>
        <v>145</v>
      </c>
      <c r="L50" s="164">
        <f>SUM(L47:L49)</f>
        <v>4346</v>
      </c>
      <c r="M50" s="165">
        <f>SUM(M47:M49)</f>
        <v>4412</v>
      </c>
      <c r="N50" s="165">
        <f>SUM(N47:N49)</f>
        <v>2603</v>
      </c>
      <c r="O50" s="167">
        <f>SUM(O47:O49)</f>
        <v>2862</v>
      </c>
      <c r="P50" s="167">
        <f t="shared" ref="P50:S50" si="44">SUM(P47:P49)</f>
        <v>0</v>
      </c>
      <c r="Q50" s="167">
        <f t="shared" si="44"/>
        <v>14</v>
      </c>
      <c r="R50" s="167">
        <f t="shared" si="44"/>
        <v>0</v>
      </c>
      <c r="S50" s="167">
        <f t="shared" si="44"/>
        <v>14</v>
      </c>
      <c r="T50" s="168">
        <f>SUM(T47:T49)</f>
        <v>1590</v>
      </c>
      <c r="U50" s="169">
        <f>T50/(T50+V50+X50)</f>
        <v>0.72902338376891329</v>
      </c>
      <c r="V50" s="170">
        <f>SUM(V47:V49)</f>
        <v>585</v>
      </c>
      <c r="W50" s="169">
        <f>V50/(T50+V50+X50)</f>
        <v>0.26822558459422285</v>
      </c>
      <c r="X50" s="170">
        <f>SUM(X47:X49)</f>
        <v>6</v>
      </c>
      <c r="Y50" s="171">
        <f>X50/(T50+V50+X50)</f>
        <v>2.751031636863824E-3</v>
      </c>
      <c r="Z50" s="201"/>
      <c r="AA50" s="172">
        <f>SUM(AA47:AA49)</f>
        <v>1</v>
      </c>
      <c r="AB50" s="109">
        <f>AA50/(T50+V50+X50)</f>
        <v>4.5850527281063731E-4</v>
      </c>
      <c r="AC50" s="173">
        <f>SUM(AC47:AC49)</f>
        <v>0</v>
      </c>
      <c r="AD50" s="109">
        <f>AC50/(T50+V50+X50)</f>
        <v>0</v>
      </c>
      <c r="AE50" s="177">
        <f>SUM(AE47:AE49)</f>
        <v>4831.5</v>
      </c>
      <c r="AF50" s="174">
        <f>SUM(AF47:AF49)</f>
        <v>3898.95</v>
      </c>
      <c r="AG50" s="175">
        <f>SUM(AG47:AG49)</f>
        <v>1120.05</v>
      </c>
      <c r="AH50" s="176">
        <f>AG50/AE50</f>
        <v>0.23182241539894441</v>
      </c>
    </row>
    <row r="52" spans="1:34" hidden="1" x14ac:dyDescent="0.25">
      <c r="B52" s="179" t="s">
        <v>73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34" hidden="1" x14ac:dyDescent="0.25">
      <c r="B53" s="179" t="s">
        <v>74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4" spans="1:34" hidden="1" x14ac:dyDescent="0.25">
      <c r="B54" s="179" t="s">
        <v>75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34" hidden="1" x14ac:dyDescent="0.25">
      <c r="B55" s="179" t="s">
        <v>76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6" spans="1:34" hidden="1" x14ac:dyDescent="0.25">
      <c r="B56" s="179" t="s">
        <v>77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</row>
  </sheetData>
  <mergeCells count="36"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  <mergeCell ref="A47:C47"/>
    <mergeCell ref="A48:C48"/>
    <mergeCell ref="A49:C49"/>
    <mergeCell ref="A50:C50"/>
    <mergeCell ref="B41:B44"/>
    <mergeCell ref="A36:A44"/>
    <mergeCell ref="A45:C45"/>
    <mergeCell ref="A25:C25"/>
    <mergeCell ref="C1:C3"/>
    <mergeCell ref="B36:B40"/>
    <mergeCell ref="A1:B3"/>
    <mergeCell ref="A35:C35"/>
    <mergeCell ref="A26:B34"/>
    <mergeCell ref="A4:B11"/>
    <mergeCell ref="A12:B24"/>
    <mergeCell ref="D3:E3"/>
    <mergeCell ref="F3:G3"/>
    <mergeCell ref="L3:M3"/>
    <mergeCell ref="N3:O3"/>
    <mergeCell ref="D1:K1"/>
    <mergeCell ref="H3:I3"/>
    <mergeCell ref="J3:K3"/>
  </mergeCells>
  <conditionalFormatting sqref="AA36:AA39 AA34 AA26:AA32 X26:X34 X4:X12 X14:X24 AA4:AA24">
    <cfRule type="cellIs" dxfId="1" priority="4" operator="greaterThan">
      <formula>0</formula>
    </cfRule>
  </conditionalFormatting>
  <conditionalFormatting sqref="X13 X36:X44">
    <cfRule type="cellIs" dxfId="0" priority="3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ignoredErrors>
    <ignoredError sqref="U4:U5 W4:W5 Y4:Y5 AB4:AB5 AD4:AD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Murray Andrew (RWG) West Hertfordshire TR</cp:lastModifiedBy>
  <cp:lastPrinted>2018-09-12T15:25:00Z</cp:lastPrinted>
  <dcterms:created xsi:type="dcterms:W3CDTF">2014-06-13T12:13:28Z</dcterms:created>
  <dcterms:modified xsi:type="dcterms:W3CDTF">2019-12-18T13:18:07Z</dcterms:modified>
</cp:coreProperties>
</file>